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A2A068B-792A-4E0B-9BC1-6A000DD92EA6}" xr6:coauthVersionLast="47" xr6:coauthVersionMax="47" xr10:uidLastSave="{00000000-0000-0000-0000-000000000000}"/>
  <bookViews>
    <workbookView xWindow="-120" yWindow="-120" windowWidth="29040" windowHeight="15840" activeTab="2" xr2:uid="{578B15D4-58AD-478B-87C3-18D47015D681}"/>
  </bookViews>
  <sheets>
    <sheet name="Projeção Lucros e Ganhos" sheetId="5" r:id="rId1"/>
    <sheet name="Despesas" sheetId="2" r:id="rId2"/>
    <sheet name="Plano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F20" i="5" s="1"/>
  <c r="I20" i="5" s="1"/>
  <c r="L20" i="5" s="1"/>
  <c r="O20" i="5" s="1"/>
  <c r="R20" i="5" s="1"/>
  <c r="U20" i="5" s="1"/>
  <c r="X20" i="5" s="1"/>
  <c r="AA20" i="5" s="1"/>
  <c r="AD20" i="5" s="1"/>
  <c r="AG20" i="5" s="1"/>
  <c r="AJ20" i="5" s="1"/>
  <c r="AM20" i="5" s="1"/>
  <c r="AP20" i="5" s="1"/>
  <c r="AS20" i="5" s="1"/>
  <c r="AV20" i="5" s="1"/>
  <c r="AY20" i="5" s="1"/>
  <c r="BB20" i="5" s="1"/>
  <c r="BE20" i="5" s="1"/>
  <c r="BH20" i="5" s="1"/>
  <c r="BK20" i="5" s="1"/>
  <c r="BN20" i="5" s="1"/>
  <c r="BQ20" i="5" s="1"/>
  <c r="BT20" i="5" s="1"/>
  <c r="AS4" i="5"/>
  <c r="AV4" i="5"/>
  <c r="AY4" i="5"/>
  <c r="BB4" i="5"/>
  <c r="BE4" i="5"/>
  <c r="BH4" i="5"/>
  <c r="BK4" i="5"/>
  <c r="BN4" i="5"/>
  <c r="BQ4" i="5"/>
  <c r="BT4" i="5"/>
  <c r="AS5" i="5"/>
  <c r="AV5" i="5"/>
  <c r="AY5" i="5"/>
  <c r="BB5" i="5"/>
  <c r="BE5" i="5"/>
  <c r="BH5" i="5"/>
  <c r="BK5" i="5"/>
  <c r="BN5" i="5"/>
  <c r="BQ5" i="5"/>
  <c r="BT5" i="5"/>
  <c r="AS6" i="5"/>
  <c r="AV6" i="5"/>
  <c r="AY6" i="5"/>
  <c r="BB6" i="5"/>
  <c r="BE6" i="5"/>
  <c r="BH6" i="5"/>
  <c r="BK6" i="5"/>
  <c r="BN6" i="5"/>
  <c r="BQ6" i="5"/>
  <c r="BT6" i="5"/>
  <c r="AS7" i="5"/>
  <c r="AV7" i="5"/>
  <c r="AY7" i="5"/>
  <c r="BB7" i="5"/>
  <c r="BE7" i="5"/>
  <c r="BH7" i="5"/>
  <c r="BK7" i="5"/>
  <c r="BN7" i="5"/>
  <c r="BQ7" i="5"/>
  <c r="BT7" i="5"/>
  <c r="AS8" i="5"/>
  <c r="AV8" i="5"/>
  <c r="AY8" i="5"/>
  <c r="BB8" i="5"/>
  <c r="BE8" i="5"/>
  <c r="BH8" i="5"/>
  <c r="BK8" i="5"/>
  <c r="BN8" i="5"/>
  <c r="BQ8" i="5"/>
  <c r="BT8" i="5"/>
  <c r="AS9" i="5"/>
  <c r="AV9" i="5"/>
  <c r="AY9" i="5"/>
  <c r="BB9" i="5"/>
  <c r="BE9" i="5"/>
  <c r="BH9" i="5"/>
  <c r="BK9" i="5"/>
  <c r="BN9" i="5"/>
  <c r="BQ9" i="5"/>
  <c r="BT9" i="5"/>
  <c r="AS11" i="5"/>
  <c r="AV11" i="5"/>
  <c r="AY11" i="5"/>
  <c r="BB11" i="5"/>
  <c r="BE11" i="5"/>
  <c r="BH11" i="5"/>
  <c r="BK11" i="5"/>
  <c r="BN11" i="5"/>
  <c r="BQ11" i="5"/>
  <c r="BT11" i="5"/>
  <c r="AS12" i="5"/>
  <c r="AV12" i="5"/>
  <c r="AY12" i="5"/>
  <c r="BB12" i="5"/>
  <c r="BE12" i="5"/>
  <c r="BH12" i="5"/>
  <c r="BK12" i="5"/>
  <c r="BN12" i="5"/>
  <c r="BQ12" i="5"/>
  <c r="BT12" i="5"/>
  <c r="A9" i="5"/>
  <c r="A8" i="5"/>
  <c r="G20" i="4"/>
  <c r="G22" i="4" s="1"/>
  <c r="I8" i="5" s="1"/>
  <c r="H20" i="4"/>
  <c r="H22" i="4" s="1"/>
  <c r="C9" i="5" s="1"/>
  <c r="C97" i="2"/>
  <c r="F16" i="5" s="1"/>
  <c r="D97" i="2"/>
  <c r="I16" i="5" s="1"/>
  <c r="E97" i="2"/>
  <c r="L16" i="5" s="1"/>
  <c r="F97" i="2"/>
  <c r="O16" i="5" s="1"/>
  <c r="G97" i="2"/>
  <c r="R16" i="5" s="1"/>
  <c r="H97" i="2"/>
  <c r="U16" i="5" s="1"/>
  <c r="I97" i="2"/>
  <c r="X16" i="5" s="1"/>
  <c r="J97" i="2"/>
  <c r="AA16" i="5" s="1"/>
  <c r="K97" i="2"/>
  <c r="AD16" i="5" s="1"/>
  <c r="L97" i="2"/>
  <c r="AG16" i="5" s="1"/>
  <c r="M97" i="2"/>
  <c r="AJ16" i="5" s="1"/>
  <c r="N97" i="2"/>
  <c r="AM16" i="5" s="1"/>
  <c r="O97" i="2"/>
  <c r="AP16" i="5" s="1"/>
  <c r="P97" i="2"/>
  <c r="AS16" i="5" s="1"/>
  <c r="Q97" i="2"/>
  <c r="AV16" i="5" s="1"/>
  <c r="R97" i="2"/>
  <c r="AY16" i="5" s="1"/>
  <c r="S97" i="2"/>
  <c r="BB16" i="5" s="1"/>
  <c r="T97" i="2"/>
  <c r="BE16" i="5" s="1"/>
  <c r="U97" i="2"/>
  <c r="BH16" i="5" s="1"/>
  <c r="V97" i="2"/>
  <c r="BK16" i="5" s="1"/>
  <c r="W97" i="2"/>
  <c r="BN16" i="5" s="1"/>
  <c r="X97" i="2"/>
  <c r="BQ16" i="5" s="1"/>
  <c r="Y97" i="2"/>
  <c r="BT16" i="5" s="1"/>
  <c r="B97" i="2"/>
  <c r="C16" i="5" s="1"/>
  <c r="AP12" i="5"/>
  <c r="AP11" i="5"/>
  <c r="AM12" i="5"/>
  <c r="AM11" i="5"/>
  <c r="AJ12" i="5"/>
  <c r="AJ11" i="5"/>
  <c r="AG12" i="5"/>
  <c r="AG11" i="5"/>
  <c r="AD12" i="5"/>
  <c r="AD11" i="5"/>
  <c r="AA12" i="5"/>
  <c r="AA11" i="5"/>
  <c r="X12" i="5"/>
  <c r="X11" i="5"/>
  <c r="U12" i="5"/>
  <c r="U11" i="5"/>
  <c r="R12" i="5"/>
  <c r="R11" i="5"/>
  <c r="O12" i="5"/>
  <c r="O11" i="5"/>
  <c r="L12" i="5"/>
  <c r="L11" i="5"/>
  <c r="I12" i="5"/>
  <c r="I11" i="5"/>
  <c r="F12" i="5"/>
  <c r="F11" i="5"/>
  <c r="C12" i="5"/>
  <c r="C11" i="5"/>
  <c r="A7" i="5"/>
  <c r="A6" i="5"/>
  <c r="A5" i="5"/>
  <c r="A4" i="5"/>
  <c r="E20" i="4"/>
  <c r="E22" i="4" s="1"/>
  <c r="F20" i="4"/>
  <c r="F25" i="4" s="1"/>
  <c r="D20" i="4"/>
  <c r="D25" i="4" s="1"/>
  <c r="C20" i="4"/>
  <c r="AM15" i="5" s="1"/>
  <c r="F8" i="5" l="1"/>
  <c r="AJ8" i="5"/>
  <c r="AP8" i="5"/>
  <c r="AG8" i="5"/>
  <c r="C8" i="5"/>
  <c r="AD8" i="5"/>
  <c r="AA8" i="5"/>
  <c r="I9" i="5"/>
  <c r="U8" i="5"/>
  <c r="X8" i="5"/>
  <c r="AP9" i="5"/>
  <c r="R8" i="5"/>
  <c r="AM8" i="5"/>
  <c r="AM9" i="5"/>
  <c r="AJ9" i="5"/>
  <c r="L8" i="5"/>
  <c r="F9" i="5"/>
  <c r="O8" i="5"/>
  <c r="AA9" i="5"/>
  <c r="AG9" i="5"/>
  <c r="AD9" i="5"/>
  <c r="X9" i="5"/>
  <c r="U9" i="5"/>
  <c r="H25" i="4"/>
  <c r="R9" i="5"/>
  <c r="O9" i="5"/>
  <c r="L9" i="5"/>
  <c r="G25" i="4"/>
  <c r="AJ15" i="5"/>
  <c r="L6" i="5"/>
  <c r="AD6" i="5"/>
  <c r="F6" i="5"/>
  <c r="O6" i="5"/>
  <c r="X6" i="5"/>
  <c r="AG6" i="5"/>
  <c r="AP6" i="5"/>
  <c r="C22" i="4"/>
  <c r="I6" i="5"/>
  <c r="R6" i="5"/>
  <c r="AA6" i="5"/>
  <c r="AJ6" i="5"/>
  <c r="U6" i="5"/>
  <c r="AM6" i="5"/>
  <c r="BT15" i="5"/>
  <c r="C6" i="5"/>
  <c r="AD15" i="5"/>
  <c r="D22" i="4"/>
  <c r="BK15" i="5"/>
  <c r="AA15" i="5"/>
  <c r="F22" i="4"/>
  <c r="AG15" i="5"/>
  <c r="C25" i="4"/>
  <c r="BH15" i="5"/>
  <c r="X15" i="5"/>
  <c r="BQ15" i="5"/>
  <c r="BE15" i="5"/>
  <c r="U15" i="5"/>
  <c r="BN15" i="5"/>
  <c r="E25" i="4"/>
  <c r="BB15" i="5"/>
  <c r="R15" i="5"/>
  <c r="AY15" i="5"/>
  <c r="O15" i="5"/>
  <c r="AV15" i="5"/>
  <c r="L15" i="5"/>
  <c r="AS15" i="5"/>
  <c r="I15" i="5"/>
  <c r="AP15" i="5"/>
  <c r="F15" i="5"/>
  <c r="C15" i="5"/>
  <c r="C4" i="5" l="1"/>
  <c r="F4" i="5"/>
  <c r="AJ4" i="5"/>
  <c r="I4" i="5"/>
  <c r="R4" i="5"/>
  <c r="L4" i="5"/>
  <c r="U4" i="5"/>
  <c r="AG4" i="5"/>
  <c r="AD4" i="5"/>
  <c r="X4" i="5"/>
  <c r="AM4" i="5"/>
  <c r="O4" i="5"/>
  <c r="AA4" i="5"/>
  <c r="AP4" i="5"/>
  <c r="AM5" i="5"/>
  <c r="AD5" i="5"/>
  <c r="U5" i="5"/>
  <c r="L5" i="5"/>
  <c r="AJ5" i="5"/>
  <c r="AA5" i="5"/>
  <c r="R5" i="5"/>
  <c r="I5" i="5"/>
  <c r="AP5" i="5"/>
  <c r="AG5" i="5"/>
  <c r="X5" i="5"/>
  <c r="O5" i="5"/>
  <c r="F5" i="5"/>
  <c r="O7" i="5"/>
  <c r="AJ7" i="5"/>
  <c r="U7" i="5"/>
  <c r="AP7" i="5"/>
  <c r="AA7" i="5"/>
  <c r="L7" i="5"/>
  <c r="AG7" i="5"/>
  <c r="R7" i="5"/>
  <c r="AM7" i="5"/>
  <c r="BH14" i="5"/>
  <c r="BH17" i="5" s="1"/>
  <c r="X7" i="5"/>
  <c r="I7" i="5"/>
  <c r="AD7" i="5"/>
  <c r="F7" i="5"/>
  <c r="C7" i="5"/>
  <c r="C5" i="5"/>
  <c r="R14" i="5" l="1"/>
  <c r="R17" i="5" s="1"/>
  <c r="BB14" i="5"/>
  <c r="BB17" i="5" s="1"/>
  <c r="L14" i="5"/>
  <c r="L17" i="5" s="1"/>
  <c r="AG14" i="5"/>
  <c r="AG17" i="5" s="1"/>
  <c r="AS14" i="5"/>
  <c r="AS17" i="5" s="1"/>
  <c r="AJ14" i="5"/>
  <c r="AJ17" i="5" s="1"/>
  <c r="I14" i="5"/>
  <c r="AP14" i="5"/>
  <c r="AP17" i="5" s="1"/>
  <c r="AV14" i="5"/>
  <c r="AV17" i="5" s="1"/>
  <c r="BE14" i="5"/>
  <c r="BE17" i="5" s="1"/>
  <c r="F14" i="5"/>
  <c r="X14" i="5"/>
  <c r="X17" i="5" s="1"/>
  <c r="BQ14" i="5"/>
  <c r="BQ17" i="5" s="1"/>
  <c r="U14" i="5"/>
  <c r="U17" i="5" s="1"/>
  <c r="BT14" i="5"/>
  <c r="BT17" i="5" s="1"/>
  <c r="C14" i="5"/>
  <c r="C17" i="5" s="1"/>
  <c r="C19" i="5" s="1"/>
  <c r="F19" i="5" s="1"/>
  <c r="I19" i="5" s="1"/>
  <c r="L19" i="5" s="1"/>
  <c r="O19" i="5" s="1"/>
  <c r="R19" i="5" s="1"/>
  <c r="U19" i="5" s="1"/>
  <c r="X19" i="5" s="1"/>
  <c r="AA19" i="5" s="1"/>
  <c r="AD19" i="5" s="1"/>
  <c r="AG19" i="5" s="1"/>
  <c r="AJ19" i="5" s="1"/>
  <c r="AM19" i="5" s="1"/>
  <c r="AP19" i="5" s="1"/>
  <c r="AS19" i="5" s="1"/>
  <c r="AV19" i="5" s="1"/>
  <c r="AY19" i="5" s="1"/>
  <c r="BB19" i="5" s="1"/>
  <c r="BE19" i="5" s="1"/>
  <c r="BH19" i="5" s="1"/>
  <c r="BK19" i="5" s="1"/>
  <c r="BN19" i="5" s="1"/>
  <c r="BQ19" i="5" s="1"/>
  <c r="BT19" i="5" s="1"/>
  <c r="BN14" i="5"/>
  <c r="BN17" i="5" s="1"/>
  <c r="AD14" i="5"/>
  <c r="AD17" i="5" s="1"/>
  <c r="BK14" i="5"/>
  <c r="BK17" i="5" s="1"/>
  <c r="AY14" i="5"/>
  <c r="AY17" i="5" s="1"/>
  <c r="AA14" i="5"/>
  <c r="AA17" i="5" s="1"/>
  <c r="O14" i="5"/>
  <c r="O17" i="5" s="1"/>
  <c r="AM14" i="5"/>
  <c r="AM17" i="5" s="1"/>
  <c r="I17" i="5" l="1"/>
  <c r="F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tc={CEC4DCEE-048C-4602-BCC8-AAA4F1CAC9F1}</author>
  </authors>
  <commentList>
    <comment ref="A18" authorId="0" shapeId="0" xr:uid="{CEC4DCEE-048C-4602-BCC8-AAA4F1CAC9F1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Padrão da Indústria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tc={99EA722E-4C0F-4990-BB69-4D921A68D9FA}</author>
    <author>tc={63F46841-D473-4FCC-B055-839F3A0DCED4}</author>
  </authors>
  <commentList>
    <comment ref="M2" authorId="0" shapeId="0" xr:uid="{99EA722E-4C0F-4990-BB69-4D921A68D9F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A partir do mês 12 o parceiro pode deixar de ser MEI
</t>
      </text>
    </comment>
    <comment ref="A7" authorId="1" shapeId="0" xr:uid="{63F46841-D473-4FCC-B055-839F3A0DCED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Direto do seu Home Office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tc={3182F8FB-7C30-447F-9965-0110D70E6AED}</author>
  </authors>
  <commentList>
    <comment ref="B17" authorId="0" shapeId="0" xr:uid="{3182F8FB-7C30-447F-9965-0110D70E6AE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MAGALU, Mercado Livre, Shope e outros
</t>
      </text>
    </comment>
  </commentList>
</comments>
</file>

<file path=xl/sharedStrings.xml><?xml version="1.0" encoding="utf-8"?>
<sst xmlns="http://schemas.openxmlformats.org/spreadsheetml/2006/main" count="369" uniqueCount="89">
  <si>
    <t xml:space="preserve">Aluguel </t>
  </si>
  <si>
    <t>Contabilidade</t>
  </si>
  <si>
    <t>Energia Elétrica</t>
  </si>
  <si>
    <t>Internet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</si>
  <si>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</si>
  <si>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</si>
  <si>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</si>
  <si>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</si>
  <si>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</si>
  <si>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</si>
  <si>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</si>
  <si>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</si>
  <si>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</si>
  <si>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</si>
  <si>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</si>
  <si>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</si>
  <si>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</si>
  <si>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</si>
  <si>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</si>
  <si>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</si>
  <si>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</si>
  <si>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</si>
  <si>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</si>
  <si>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</si>
  <si>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</si>
  <si>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</si>
  <si>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</si>
  <si>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</si>
  <si>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Total</t>
  </si>
  <si>
    <t>Comércio</t>
  </si>
  <si>
    <t>Financeiro Básico</t>
  </si>
  <si>
    <t>Financeiro Avançado</t>
  </si>
  <si>
    <t>Vendas</t>
  </si>
  <si>
    <t>Frente de Caixa PDV</t>
  </si>
  <si>
    <t>Emissor de Cupons e Notas Fiscais</t>
  </si>
  <si>
    <t>Compras</t>
  </si>
  <si>
    <t xml:space="preserve">Estoque </t>
  </si>
  <si>
    <t xml:space="preserve">*Os planos formatados abaixo podem ser editados conforme a sua necessidade </t>
  </si>
  <si>
    <t>Serviços</t>
  </si>
  <si>
    <t>Emissor de Notas Fiscas de Serviço</t>
  </si>
  <si>
    <t>Não se aplica</t>
  </si>
  <si>
    <t>CRM</t>
  </si>
  <si>
    <t>Indústria</t>
  </si>
  <si>
    <t>SPED FISCAL</t>
  </si>
  <si>
    <t>Controle de Produção (PCP)</t>
  </si>
  <si>
    <t>Relatórios Personalizados</t>
  </si>
  <si>
    <t>Ecommerce</t>
  </si>
  <si>
    <t>Integração SIGEP WEB</t>
  </si>
  <si>
    <t>Integração Marketplaces</t>
  </si>
  <si>
    <t>Loja Virtual Própria</t>
  </si>
  <si>
    <t>Custo de Repasse</t>
  </si>
  <si>
    <t>Defina Sua Margem</t>
  </si>
  <si>
    <t>Preço Final</t>
  </si>
  <si>
    <t>Repasses</t>
  </si>
  <si>
    <t>Receita Bruta Mês</t>
  </si>
  <si>
    <t>Mágica da Recorrência</t>
  </si>
  <si>
    <t>Treinamentos</t>
  </si>
  <si>
    <t>Implantações</t>
  </si>
  <si>
    <t>Serviços adicionais que você pode cobrar</t>
  </si>
  <si>
    <t>Implantação</t>
  </si>
  <si>
    <t>Virou Simples</t>
  </si>
  <si>
    <t>ATENÇÃO: Somente os campos em CINZA podem ser preenchidos.</t>
  </si>
  <si>
    <t>Receitas R$</t>
  </si>
  <si>
    <t>Outros</t>
  </si>
  <si>
    <t>&lt;Descreva Aqui&gt;</t>
  </si>
  <si>
    <t>Facebook Ads</t>
  </si>
  <si>
    <t>Vendedor</t>
  </si>
  <si>
    <t>Plano Celular</t>
  </si>
  <si>
    <t>1000 Cartões Visita</t>
  </si>
  <si>
    <t>1000 Folders 2 Dobras</t>
  </si>
  <si>
    <r>
      <t xml:space="preserve">Note que na planilha de </t>
    </r>
    <r>
      <rPr>
        <b/>
        <sz val="11"/>
        <color rgb="FFFF0000"/>
        <rFont val="Calibri"/>
        <family val="2"/>
        <scheme val="minor"/>
      </rPr>
      <t>Despesar Projetadas</t>
    </r>
    <r>
      <rPr>
        <sz val="11"/>
        <color rgb="FFFF0000"/>
        <rFont val="Calibri"/>
        <family val="2"/>
        <scheme val="minor"/>
      </rPr>
      <t xml:space="preserve"> incluimos a 600 de anúncios.</t>
    </r>
  </si>
  <si>
    <t>Despesas Repasses</t>
  </si>
  <si>
    <t>Outras Despesas</t>
  </si>
  <si>
    <t>Receita Bruta do Mês</t>
  </si>
  <si>
    <t>Receita Liquida do Mês</t>
  </si>
  <si>
    <t>Impostos MEI</t>
  </si>
  <si>
    <t>MEI Dispensa</t>
  </si>
  <si>
    <t>Personalizado A</t>
  </si>
  <si>
    <t>Personalizado B</t>
  </si>
  <si>
    <t>% lucratividade bruta</t>
  </si>
  <si>
    <t>Agente de Suporte 2</t>
  </si>
  <si>
    <t>Agente de Suporte 1</t>
  </si>
  <si>
    <t>Agente de Suporte 3</t>
  </si>
  <si>
    <t>SDR 1</t>
  </si>
  <si>
    <t>SDR 2</t>
  </si>
  <si>
    <r>
      <t xml:space="preserve">Note que na planilha de </t>
    </r>
    <r>
      <rPr>
        <b/>
        <sz val="11"/>
        <color rgb="FFFF0000"/>
        <rFont val="Calibri"/>
        <family val="2"/>
        <scheme val="minor"/>
      </rPr>
      <t xml:space="preserve">Despesar Projetadas </t>
    </r>
    <r>
      <rPr>
        <sz val="11"/>
        <color rgb="FFFF0000"/>
        <rFont val="Calibri"/>
        <family val="2"/>
        <scheme val="minor"/>
      </rPr>
      <t>incluimos a 1500 de anúncios pagos ao mês e mais investimentos em colaboradores de atendimento e vendas</t>
    </r>
  </si>
  <si>
    <t>Receita  - Despesas do Mês</t>
  </si>
  <si>
    <t>Churn Mensal</t>
  </si>
  <si>
    <t>Licenças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</si>
</sst>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AD9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 tint="0.34998626667073579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2"/>
    <xf numFmtId="9" fontId="2" fillId="2" borderId="0" xfId="2" applyNumberFormat="1"/>
    <xf numFmtId="0" fontId="4" fillId="5" borderId="0" xfId="5" applyFont="1"/>
    <xf numFmtId="0" fontId="1" fillId="6" borderId="0" xfId="6"/>
    <xf numFmtId="0" fontId="1" fillId="7" borderId="0" xfId="7"/>
    <xf numFmtId="0" fontId="1" fillId="8" borderId="0" xfId="8"/>
    <xf numFmtId="0" fontId="9" fillId="2" borderId="0" xfId="2" applyFont="1"/>
    <xf numFmtId="0" fontId="10" fillId="9" borderId="0" xfId="9" applyFont="1"/>
    <xf numFmtId="0" fontId="10" fillId="0" borderId="0" xfId="9" applyFont="1" applyFill="1"/>
    <xf numFmtId="0" fontId="4" fillId="11" borderId="0" xfId="0" applyFont="1" applyFill="1"/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1" fillId="10" borderId="0" xfId="0" applyFont="1" applyFill="1" applyAlignment="1" applyProtection="1">
      <alignment horizontal="right"/>
      <protection locked="0"/>
    </xf>
    <xf numFmtId="0" fontId="12" fillId="4" borderId="0" xfId="4" applyFont="1"/>
    <xf numFmtId="0" fontId="10" fillId="11" borderId="0" xfId="9" applyFont="1" applyFill="1"/>
    <xf numFmtId="0" fontId="12" fillId="11" borderId="0" xfId="4" applyFont="1" applyFill="1"/>
    <xf numFmtId="0" fontId="11" fillId="10" borderId="2" xfId="0" applyFont="1" applyFill="1" applyBorder="1" applyAlignment="1" applyProtection="1">
      <alignment horizontal="right"/>
      <protection locked="0"/>
    </xf>
    <xf numFmtId="0" fontId="0" fillId="11" borderId="0" xfId="0" applyFill="1" applyProtection="1">
      <protection locked="0"/>
    </xf>
    <xf numFmtId="0" fontId="0" fillId="10" borderId="0" xfId="0" applyFill="1" applyProtection="1">
      <protection locked="0"/>
    </xf>
    <xf numFmtId="0" fontId="7" fillId="10" borderId="0" xfId="0" applyFont="1" applyFill="1" applyProtection="1">
      <protection locked="0"/>
    </xf>
    <xf numFmtId="0" fontId="4" fillId="11" borderId="1" xfId="0" applyFont="1" applyFill="1" applyBorder="1"/>
    <xf numFmtId="0" fontId="4" fillId="0" borderId="1" xfId="0" applyFont="1" applyBorder="1"/>
    <xf numFmtId="0" fontId="12" fillId="11" borderId="0" xfId="4" applyFont="1" applyFill="1" applyBorder="1" applyAlignment="1">
      <alignment horizontal="center"/>
    </xf>
    <xf numFmtId="0" fontId="11" fillId="11" borderId="0" xfId="0" applyFont="1" applyFill="1" applyAlignment="1" applyProtection="1">
      <alignment horizontal="right"/>
      <protection locked="0"/>
    </xf>
    <xf numFmtId="0" fontId="1" fillId="11" borderId="0" xfId="6" applyFill="1" applyBorder="1"/>
    <xf numFmtId="0" fontId="1" fillId="11" borderId="0" xfId="7" applyFill="1" applyBorder="1"/>
    <xf numFmtId="0" fontId="1" fillId="11" borderId="0" xfId="8" applyFill="1" applyBorder="1"/>
    <xf numFmtId="0" fontId="4" fillId="11" borderId="0" xfId="5" applyFont="1" applyFill="1" applyBorder="1"/>
    <xf numFmtId="0" fontId="9" fillId="11" borderId="0" xfId="2" applyFont="1" applyFill="1" applyBorder="1"/>
    <xf numFmtId="0" fontId="10" fillId="11" borderId="0" xfId="9" applyFont="1" applyFill="1" applyBorder="1"/>
    <xf numFmtId="164" fontId="11" fillId="10" borderId="0" xfId="0" applyNumberFormat="1" applyFont="1" applyFill="1" applyProtection="1">
      <protection locked="0"/>
    </xf>
    <xf numFmtId="164" fontId="13" fillId="11" borderId="0" xfId="0" applyNumberFormat="1" applyFont="1" applyFill="1" applyAlignment="1">
      <alignment horizontal="right"/>
    </xf>
    <xf numFmtId="164" fontId="0" fillId="11" borderId="0" xfId="0" applyNumberFormat="1" applyFill="1"/>
    <xf numFmtId="164" fontId="1" fillId="6" borderId="0" xfId="6" applyNumberFormat="1"/>
    <xf numFmtId="164" fontId="1" fillId="7" borderId="0" xfId="7" applyNumberFormat="1"/>
    <xf numFmtId="164" fontId="1" fillId="8" borderId="0" xfId="8" applyNumberFormat="1"/>
    <xf numFmtId="164" fontId="4" fillId="5" borderId="0" xfId="5" applyNumberFormat="1" applyFont="1"/>
    <xf numFmtId="164" fontId="9" fillId="2" borderId="0" xfId="2" applyNumberFormat="1" applyFont="1"/>
    <xf numFmtId="44" fontId="13" fillId="11" borderId="0" xfId="10" applyFont="1" applyFill="1" applyAlignment="1">
      <alignment horizontal="right"/>
    </xf>
    <xf numFmtId="44" fontId="0" fillId="11" borderId="0" xfId="10" applyFont="1" applyFill="1"/>
    <xf numFmtId="44" fontId="1" fillId="6" borderId="0" xfId="10" applyFill="1"/>
    <xf numFmtId="44" fontId="1" fillId="7" borderId="0" xfId="10" applyFill="1"/>
    <xf numFmtId="44" fontId="4" fillId="5" borderId="0" xfId="10" applyFont="1" applyFill="1"/>
    <xf numFmtId="44" fontId="9" fillId="2" borderId="0" xfId="10" applyFont="1" applyFill="1"/>
    <xf numFmtId="0" fontId="0" fillId="0" borderId="0" xfId="0" applyProtection="1">
      <protection locked="0"/>
    </xf>
    <xf numFmtId="44" fontId="0" fillId="10" borderId="0" xfId="10" applyFont="1" applyFill="1" applyProtection="1">
      <protection locked="0"/>
    </xf>
    <xf numFmtId="0" fontId="11" fillId="10" borderId="4" xfId="0" applyFont="1" applyFill="1" applyBorder="1" applyAlignment="1" applyProtection="1">
      <alignment horizontal="right"/>
      <protection locked="0"/>
    </xf>
    <xf numFmtId="0" fontId="4" fillId="11" borderId="3" xfId="0" applyFont="1" applyFill="1" applyBorder="1" applyAlignment="1">
      <alignment horizontal="right"/>
    </xf>
    <xf numFmtId="0" fontId="0" fillId="0" borderId="3" xfId="0" applyBorder="1"/>
    <xf numFmtId="164" fontId="0" fillId="11" borderId="3" xfId="0" applyNumberFormat="1" applyFill="1" applyBorder="1"/>
    <xf numFmtId="0" fontId="0" fillId="0" borderId="3" xfId="0" applyBorder="1" applyProtection="1">
      <protection locked="0"/>
    </xf>
    <xf numFmtId="44" fontId="1" fillId="10" borderId="0" xfId="10" applyFill="1" applyProtection="1">
      <protection locked="0"/>
    </xf>
    <xf numFmtId="44" fontId="8" fillId="10" borderId="0" xfId="10" applyFont="1" applyFill="1" applyAlignment="1" applyProtection="1">
      <alignment horizontal="left" indent="1"/>
      <protection locked="0"/>
    </xf>
    <xf numFmtId="0" fontId="3" fillId="11" borderId="0" xfId="3" applyFill="1" applyAlignment="1" applyProtection="1"/>
    <xf numFmtId="0" fontId="7" fillId="11" borderId="0" xfId="0" applyFont="1" applyFill="1"/>
    <xf numFmtId="44" fontId="1" fillId="6" borderId="0" xfId="10" applyFill="1" applyProtection="1"/>
    <xf numFmtId="44" fontId="0" fillId="11" borderId="0" xfId="10" applyFont="1" applyFill="1" applyProtection="1">
      <protection locked="0"/>
    </xf>
    <xf numFmtId="0" fontId="16" fillId="2" borderId="0" xfId="2" applyFont="1"/>
    <xf numFmtId="9" fontId="4" fillId="12" borderId="0" xfId="11" applyFont="1" applyFill="1"/>
    <xf numFmtId="9" fontId="13" fillId="12" borderId="0" xfId="11" applyFont="1" applyFill="1" applyAlignment="1"/>
    <xf numFmtId="9" fontId="4" fillId="12" borderId="0" xfId="11" applyFont="1" applyFill="1" applyAlignment="1"/>
    <xf numFmtId="0" fontId="1" fillId="11" borderId="0" xfId="6" applyFill="1"/>
    <xf numFmtId="0" fontId="1" fillId="11" borderId="0" xfId="7" applyFill="1"/>
    <xf numFmtId="0" fontId="1" fillId="11" borderId="0" xfId="8" applyFill="1"/>
    <xf numFmtId="0" fontId="4" fillId="11" borderId="0" xfId="5" applyFont="1" applyFill="1"/>
    <xf numFmtId="0" fontId="9" fillId="11" borderId="0" xfId="2" applyFont="1" applyFill="1"/>
    <xf numFmtId="9" fontId="4" fillId="11" borderId="0" xfId="11" applyFont="1" applyFill="1"/>
    <xf numFmtId="9" fontId="4" fillId="11" borderId="0" xfId="11" applyFont="1" applyFill="1" applyAlignment="1"/>
    <xf numFmtId="9" fontId="13" fillId="11" borderId="0" xfId="11" applyFont="1" applyFill="1"/>
    <xf numFmtId="41" fontId="11" fillId="11" borderId="0" xfId="1" applyNumberFormat="1" applyFont="1" applyFill="1"/>
    <xf numFmtId="41" fontId="11" fillId="0" borderId="0" xfId="1" applyNumberFormat="1" applyFont="1"/>
    <xf numFmtId="0" fontId="14" fillId="11" borderId="0" xfId="0" applyFont="1" applyFill="1" applyAlignment="1">
      <alignment horizontal="left" vertical="top" wrapText="1"/>
    </xf>
    <xf numFmtId="0" fontId="12" fillId="4" borderId="0" xfId="4" applyFont="1" applyAlignment="1">
      <alignment horizontal="center"/>
    </xf>
    <xf numFmtId="0" fontId="10" fillId="9" borderId="0" xfId="9" applyFont="1" applyAlignment="1">
      <alignment horizontal="center"/>
    </xf>
    <xf numFmtId="0" fontId="3" fillId="3" borderId="0" xfId="3" applyAlignment="1">
      <alignment horizontal="center"/>
    </xf>
  </cellXfs>
  <cellStyles count="12">
    <cellStyle name="20% - Ênfase4" xfId="6" builtinId="42"/>
    <cellStyle name="40% - Ênfase4" xfId="7" builtinId="43"/>
    <cellStyle name="60% - Ênfase4" xfId="8" builtinId="44"/>
    <cellStyle name="Bom" xfId="2" builtinId="26"/>
    <cellStyle name="Ênfase1" xfId="4" builtinId="29"/>
    <cellStyle name="Ênfase2" xfId="9" builtinId="33"/>
    <cellStyle name="Ênfase4" xfId="5" builtinId="41"/>
    <cellStyle name="Moeda" xfId="10" builtinId="4"/>
    <cellStyle name="Neutro" xfId="3" builtinId="28"/>
    <cellStyle name="Normal" xfId="0" builtinId="0"/>
    <cellStyle name="Porcentagem" xfId="11" builtinId="5"/>
    <cellStyle name="Vírgula" xfId="1" builtinId="3"/>
  </cellStyles>
  <dxfs count="0"/>
  <tableStyles count="0" defaultTableStyle="TableStyleMedium2" defaultPivotStyle="PivotStyleLight16"/>
  <colors>
    <mruColors>
      <color rgb="FFF8AD9E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F46F03-9924-B9F4-12D8-CC22955E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590551</xdr:colOff>
      <xdr:row>18</xdr:row>
      <xdr:rowOff>19051</xdr:rowOff>
    </xdr:from>
    <xdr:to>
      <xdr:col>1</xdr:col>
      <xdr:colOff>914401</xdr:colOff>
      <xdr:row>19</xdr:row>
      <xdr:rowOff>19051</xdr:rowOff>
    </xdr:to>
    <xdr:pic>
      <xdr:nvPicPr>
        <xdr:cNvPr id="4" name="Gráfico 3" descr="Contorno de rosto com estrelas com preenchimento sólido">
          <a:extLst>
            <a:ext uri="{FF2B5EF4-FFF2-40B4-BE49-F238E27FC236}">
              <a16:creationId xmlns:a16="http://schemas.microsoft.com/office/drawing/2014/main" id="{2A42EC4C-07D4-6083-5AD2-71BA8500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276476" y="3381376"/>
          <a:ext cx="323850" cy="323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ago Rosa" id="{711D999F-07EA-49A5-BD3A-39CFDDA1B5C2}" userId="Tiago Rosa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8" dT="2022-11-22T20:18:46.17" personId="{711D999F-07EA-49A5-BD3A-39CFDDA1B5C2}" id="{CEC4DCEE-048C-4602-BCC8-AAA4F1CAC9F1}">
    <text xml:space="preserve">Padrão da Indústria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2" dT="2022-11-21T16:01:16.60" personId="{711D999F-07EA-49A5-BD3A-39CFDDA1B5C2}" id="{99EA722E-4C0F-4990-BB69-4D921A68D9FA}">
    <text xml:space="preserve">A partir do mês 12 o parceiro pode deixar de ser MEI
</text>
  </threadedComment>
  <threadedComment ref="A7" dT="2022-11-22T17:42:59.24" personId="{711D999F-07EA-49A5-BD3A-39CFDDA1B5C2}" id="{63F46841-D473-4FCC-B055-839F3A0DCED4}">
    <text>Direto do seu Home Office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7" dT="2022-11-21T14:37:07.36" personId="{711D999F-07EA-49A5-BD3A-39CFDDA1B5C2}" id="{3182F8FB-7C30-447F-9965-0110D70E6AED}">
    <text xml:space="preserve">MAGALU, Mercado Livre, Shope e outros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8F31F-2FAB-4A53-8E93-67E664A1CB17}">
  <dimension ref="A1:ER147"/>
  <sheetViews>
    <sheetView workbookViewId="0">
      <pane xSplit="4" ySplit="24" topLeftCell="E25" activePane="bottomRight" state="frozen"/>
      <selection pane="topRight" activeCell="E1" sqref="E1"/>
      <selection pane="bottomLeft" activeCell="A26" sqref="A26"/>
      <selection pane="bottomRight" activeCell="B4" sqref="B4"/>
    </sheetView>
  </sheetViews>
  <sheetFormatPr defaultRowHeight="15" x14ac:dyDescent="0.25"/>
  <cols>
    <col min="1" max="1" width="27.42578125" bestFit="1" customWidth="1"/>
    <col min="2" max="2" width="24.7109375" bestFit="1" customWidth="1"/>
    <col min="3" max="3" width="15.28515625" customWidth="1"/>
    <col min="4" max="4" width="1.28515625" style="11" customWidth="1"/>
    <col min="5" max="5" width="24.7109375" bestFit="1" customWidth="1"/>
    <col min="6" max="6" width="11.7109375" bestFit="1" customWidth="1"/>
    <col min="7" max="7" width="1.28515625" style="11" customWidth="1"/>
    <col min="8" max="8" width="23.42578125" bestFit="1" customWidth="1"/>
    <col min="9" max="9" width="13.5703125" bestFit="1" customWidth="1"/>
    <col min="10" max="10" width="1.28515625" style="11" customWidth="1"/>
    <col min="11" max="11" width="24.7109375" bestFit="1" customWidth="1"/>
    <col min="12" max="12" width="13.5703125" bestFit="1" customWidth="1"/>
    <col min="13" max="13" width="1.28515625" style="11" customWidth="1"/>
    <col min="14" max="14" width="24.7109375" bestFit="1" customWidth="1"/>
    <col min="15" max="15" width="13.5703125" bestFit="1" customWidth="1"/>
    <col min="16" max="16" width="1.28515625" style="11" customWidth="1"/>
    <col min="17" max="17" width="24.7109375" bestFit="1" customWidth="1"/>
    <col min="18" max="18" width="14.7109375" bestFit="1" customWidth="1"/>
    <col min="19" max="19" width="1.28515625" style="11" customWidth="1"/>
    <col min="20" max="20" width="23.42578125" bestFit="1" customWidth="1"/>
    <col min="21" max="21" width="14.7109375" bestFit="1" customWidth="1"/>
    <col min="22" max="22" width="1.28515625" style="11" customWidth="1"/>
    <col min="23" max="23" width="23.42578125" bestFit="1" customWidth="1"/>
    <col min="24" max="24" width="14.7109375" bestFit="1" customWidth="1"/>
    <col min="25" max="25" width="1.28515625" style="11" customWidth="1"/>
    <col min="26" max="26" width="23.42578125" bestFit="1" customWidth="1"/>
    <col min="27" max="27" width="14.7109375" bestFit="1" customWidth="1"/>
    <col min="28" max="28" width="1.28515625" style="11" customWidth="1"/>
    <col min="29" max="29" width="23.42578125" bestFit="1" customWidth="1"/>
    <col min="30" max="30" width="14.7109375" bestFit="1" customWidth="1"/>
    <col min="31" max="31" width="1.28515625" style="11" customWidth="1"/>
    <col min="32" max="32" width="23.42578125" bestFit="1" customWidth="1"/>
    <col min="33" max="33" width="14.7109375" bestFit="1" customWidth="1"/>
    <col min="34" max="34" width="1.28515625" style="11" customWidth="1"/>
    <col min="35" max="35" width="23.42578125" bestFit="1" customWidth="1"/>
    <col min="36" max="36" width="14.7109375" bestFit="1" customWidth="1"/>
    <col min="37" max="37" width="1.28515625" style="11" customWidth="1"/>
    <col min="38" max="38" width="23.42578125" bestFit="1" customWidth="1"/>
    <col min="39" max="39" width="14.7109375" bestFit="1" customWidth="1"/>
    <col min="40" max="40" width="1.28515625" style="11" customWidth="1"/>
    <col min="41" max="41" width="23.42578125" bestFit="1" customWidth="1"/>
    <col min="42" max="42" width="14.7109375" bestFit="1" customWidth="1"/>
    <col min="43" max="43" width="1.28515625" style="11" customWidth="1"/>
    <col min="44" max="44" width="23.42578125" bestFit="1" customWidth="1"/>
    <col min="45" max="45" width="14.7109375" bestFit="1" customWidth="1"/>
    <col min="46" max="46" width="1.28515625" style="11" customWidth="1"/>
    <col min="47" max="47" width="23.42578125" bestFit="1" customWidth="1"/>
    <col min="48" max="48" width="14.7109375" bestFit="1" customWidth="1"/>
    <col min="49" max="49" width="1.28515625" style="11" customWidth="1"/>
    <col min="50" max="50" width="23.42578125" bestFit="1" customWidth="1"/>
    <col min="51" max="51" width="14.7109375" bestFit="1" customWidth="1"/>
    <col min="52" max="52" width="1.28515625" style="11" customWidth="1"/>
    <col min="53" max="53" width="23.42578125" bestFit="1" customWidth="1"/>
    <col min="54" max="54" width="14.7109375" bestFit="1" customWidth="1"/>
    <col min="55" max="55" width="1.28515625" style="11" customWidth="1"/>
    <col min="56" max="56" width="23.42578125" bestFit="1" customWidth="1"/>
    <col min="57" max="57" width="14.7109375" bestFit="1" customWidth="1"/>
    <col min="58" max="58" width="1.28515625" style="11" customWidth="1"/>
    <col min="59" max="59" width="23.42578125" bestFit="1" customWidth="1"/>
    <col min="60" max="60" width="14.7109375" bestFit="1" customWidth="1"/>
    <col min="61" max="61" width="1.28515625" style="11" customWidth="1"/>
    <col min="62" max="62" width="23.42578125" bestFit="1" customWidth="1"/>
    <col min="63" max="63" width="15.85546875" bestFit="1" customWidth="1"/>
    <col min="64" max="64" width="1.28515625" style="11" customWidth="1"/>
    <col min="65" max="65" width="23.42578125" bestFit="1" customWidth="1"/>
    <col min="66" max="66" width="15.85546875" bestFit="1" customWidth="1"/>
    <col min="67" max="67" width="1.28515625" style="11" customWidth="1"/>
    <col min="68" max="68" width="24.7109375" bestFit="1" customWidth="1"/>
    <col min="69" max="69" width="15.85546875" bestFit="1" customWidth="1"/>
    <col min="70" max="70" width="1.28515625" style="11" customWidth="1"/>
    <col min="71" max="71" width="23.42578125" bestFit="1" customWidth="1"/>
    <col min="72" max="72" width="15.85546875" bestFit="1" customWidth="1"/>
    <col min="73" max="85" width="9.140625" style="11"/>
  </cols>
  <sheetData>
    <row r="1" spans="1:148" s="8" customFormat="1" ht="21" x14ac:dyDescent="0.35">
      <c r="A1" s="76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32"/>
      <c r="Y1" s="32"/>
      <c r="AB1" s="32"/>
      <c r="AE1" s="32"/>
      <c r="AH1" s="32"/>
      <c r="AK1" s="32"/>
      <c r="AN1" s="32"/>
      <c r="AQ1" s="32"/>
      <c r="AT1" s="32"/>
      <c r="AW1" s="32"/>
      <c r="AZ1" s="32"/>
      <c r="BC1" s="32"/>
      <c r="BF1" s="32"/>
      <c r="BI1" s="32"/>
      <c r="BL1" s="32"/>
      <c r="BO1" s="32"/>
      <c r="BR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</row>
    <row r="2" spans="1:148" ht="18.75" x14ac:dyDescent="0.3">
      <c r="A2" s="11"/>
      <c r="B2" s="75" t="s">
        <v>4</v>
      </c>
      <c r="C2" s="75"/>
      <c r="D2" s="25"/>
      <c r="E2" s="75" t="s">
        <v>5</v>
      </c>
      <c r="F2" s="75"/>
      <c r="G2" s="25"/>
      <c r="H2" s="75" t="s">
        <v>6</v>
      </c>
      <c r="I2" s="75"/>
      <c r="J2" s="25"/>
      <c r="K2" s="75" t="s">
        <v>7</v>
      </c>
      <c r="L2" s="75"/>
      <c r="M2" s="25"/>
      <c r="N2" s="75" t="s">
        <v>8</v>
      </c>
      <c r="O2" s="75"/>
      <c r="P2" s="25"/>
      <c r="Q2" s="75" t="s">
        <v>9</v>
      </c>
      <c r="R2" s="75"/>
      <c r="S2" s="25"/>
      <c r="T2" s="75" t="s">
        <v>10</v>
      </c>
      <c r="U2" s="75"/>
      <c r="V2" s="25"/>
      <c r="W2" s="75" t="s">
        <v>11</v>
      </c>
      <c r="X2" s="75"/>
      <c r="Y2" s="25"/>
      <c r="Z2" s="75" t="s">
        <v>12</v>
      </c>
      <c r="AA2" s="75"/>
      <c r="AB2" s="25"/>
      <c r="AC2" s="75" t="s">
        <v>13</v>
      </c>
      <c r="AD2" s="75"/>
      <c r="AE2" s="25"/>
      <c r="AF2" s="75" t="s">
        <v>14</v>
      </c>
      <c r="AG2" s="75"/>
      <c r="AH2" s="25"/>
      <c r="AI2" s="75" t="s">
        <v>15</v>
      </c>
      <c r="AJ2" s="75"/>
      <c r="AK2" s="25"/>
      <c r="AL2" s="75" t="s">
        <v>16</v>
      </c>
      <c r="AM2" s="75"/>
      <c r="AN2" s="25"/>
      <c r="AO2" s="75" t="s">
        <v>17</v>
      </c>
      <c r="AP2" s="75"/>
      <c r="AQ2" s="25"/>
      <c r="AR2" s="75" t="s">
        <v>18</v>
      </c>
      <c r="AS2" s="75"/>
      <c r="AT2" s="25"/>
      <c r="AU2" s="75" t="s">
        <v>19</v>
      </c>
      <c r="AV2" s="75"/>
      <c r="AW2" s="25"/>
      <c r="AX2" s="75" t="s">
        <v>20</v>
      </c>
      <c r="AY2" s="75"/>
      <c r="AZ2" s="25"/>
      <c r="BA2" s="75" t="s">
        <v>21</v>
      </c>
      <c r="BB2" s="75"/>
      <c r="BC2" s="25"/>
      <c r="BD2" s="75" t="s">
        <v>22</v>
      </c>
      <c r="BE2" s="75"/>
      <c r="BF2" s="25"/>
      <c r="BG2" s="75" t="s">
        <v>23</v>
      </c>
      <c r="BH2" s="75"/>
      <c r="BI2" s="25"/>
      <c r="BJ2" s="75" t="s">
        <v>24</v>
      </c>
      <c r="BK2" s="75"/>
      <c r="BL2" s="25"/>
      <c r="BM2" s="75" t="s">
        <v>25</v>
      </c>
      <c r="BN2" s="75"/>
      <c r="BO2" s="25"/>
      <c r="BP2" s="75" t="s">
        <v>26</v>
      </c>
      <c r="BQ2" s="75"/>
      <c r="BR2" s="25"/>
      <c r="BS2" s="75" t="s">
        <v>27</v>
      </c>
      <c r="BT2" s="75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</row>
    <row r="3" spans="1:148" s="24" customFormat="1" x14ac:dyDescent="0.25">
      <c r="A3" s="23"/>
      <c r="B3" s="23" t="s">
        <v>32</v>
      </c>
      <c r="C3" s="23" t="s">
        <v>62</v>
      </c>
      <c r="D3" s="10"/>
      <c r="E3" s="23" t="s">
        <v>32</v>
      </c>
      <c r="F3" s="23" t="s">
        <v>62</v>
      </c>
      <c r="G3" s="10"/>
      <c r="H3" s="23" t="s">
        <v>32</v>
      </c>
      <c r="I3" s="23" t="s">
        <v>62</v>
      </c>
      <c r="J3" s="10"/>
      <c r="K3" s="23" t="s">
        <v>32</v>
      </c>
      <c r="L3" s="23" t="s">
        <v>62</v>
      </c>
      <c r="M3" s="10"/>
      <c r="N3" s="23" t="s">
        <v>32</v>
      </c>
      <c r="O3" s="23" t="s">
        <v>62</v>
      </c>
      <c r="P3" s="10"/>
      <c r="Q3" s="23" t="s">
        <v>32</v>
      </c>
      <c r="R3" s="23" t="s">
        <v>62</v>
      </c>
      <c r="S3" s="10"/>
      <c r="T3" s="23" t="s">
        <v>32</v>
      </c>
      <c r="U3" s="23" t="s">
        <v>62</v>
      </c>
      <c r="V3" s="10"/>
      <c r="W3" s="23" t="s">
        <v>32</v>
      </c>
      <c r="X3" s="23" t="s">
        <v>62</v>
      </c>
      <c r="Y3" s="10"/>
      <c r="Z3" s="23" t="s">
        <v>32</v>
      </c>
      <c r="AA3" s="23" t="s">
        <v>62</v>
      </c>
      <c r="AB3" s="10"/>
      <c r="AC3" s="23" t="s">
        <v>32</v>
      </c>
      <c r="AD3" s="23" t="s">
        <v>62</v>
      </c>
      <c r="AE3" s="10"/>
      <c r="AF3" s="23" t="s">
        <v>32</v>
      </c>
      <c r="AG3" s="23" t="s">
        <v>62</v>
      </c>
      <c r="AH3" s="10"/>
      <c r="AI3" s="23" t="s">
        <v>32</v>
      </c>
      <c r="AJ3" s="23" t="s">
        <v>62</v>
      </c>
      <c r="AK3" s="10"/>
      <c r="AL3" s="23" t="s">
        <v>32</v>
      </c>
      <c r="AM3" s="23" t="s">
        <v>62</v>
      </c>
      <c r="AN3" s="10"/>
      <c r="AO3" s="23" t="s">
        <v>32</v>
      </c>
      <c r="AP3" s="23" t="s">
        <v>62</v>
      </c>
      <c r="AQ3" s="10"/>
      <c r="AR3" s="23" t="s">
        <v>32</v>
      </c>
      <c r="AS3" s="23" t="s">
        <v>62</v>
      </c>
      <c r="AT3" s="10"/>
      <c r="AU3" s="23" t="s">
        <v>32</v>
      </c>
      <c r="AV3" s="23" t="s">
        <v>62</v>
      </c>
      <c r="AW3" s="10"/>
      <c r="AX3" s="23" t="s">
        <v>32</v>
      </c>
      <c r="AY3" s="23" t="s">
        <v>62</v>
      </c>
      <c r="AZ3" s="10"/>
      <c r="BA3" s="23" t="s">
        <v>32</v>
      </c>
      <c r="BB3" s="23" t="s">
        <v>62</v>
      </c>
      <c r="BC3" s="10"/>
      <c r="BD3" s="23" t="s">
        <v>32</v>
      </c>
      <c r="BE3" s="23" t="s">
        <v>62</v>
      </c>
      <c r="BF3" s="10"/>
      <c r="BG3" s="23" t="s">
        <v>32</v>
      </c>
      <c r="BH3" s="23" t="s">
        <v>62</v>
      </c>
      <c r="BI3" s="10"/>
      <c r="BJ3" s="23" t="s">
        <v>32</v>
      </c>
      <c r="BK3" s="23" t="s">
        <v>62</v>
      </c>
      <c r="BL3" s="10"/>
      <c r="BM3" s="23" t="s">
        <v>32</v>
      </c>
      <c r="BN3" s="23" t="s">
        <v>62</v>
      </c>
      <c r="BO3" s="10"/>
      <c r="BP3" s="23" t="s">
        <v>32</v>
      </c>
      <c r="BQ3" s="23" t="s">
        <v>62</v>
      </c>
      <c r="BR3" s="10"/>
      <c r="BS3" s="23" t="s">
        <v>32</v>
      </c>
      <c r="BT3" s="23" t="s">
        <v>62</v>
      </c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</row>
    <row r="4" spans="1:148" x14ac:dyDescent="0.25">
      <c r="A4" s="13" t="str">
        <f>"Plano " &amp;Planos!C3</f>
        <v>Plano Comércio</v>
      </c>
      <c r="B4" s="15">
        <v>1</v>
      </c>
      <c r="C4" s="34">
        <f>Planos!$C22*'Projeção Lucros e Ganhos'!B4</f>
        <v>185</v>
      </c>
      <c r="D4" s="26"/>
      <c r="E4" s="15">
        <v>2</v>
      </c>
      <c r="F4" s="41">
        <f>Planos!$C22*'Projeção Lucros e Ganhos'!E4</f>
        <v>370</v>
      </c>
      <c r="G4" s="26"/>
      <c r="H4" s="15">
        <v>3</v>
      </c>
      <c r="I4" s="41">
        <f>Planos!$C22*'Projeção Lucros e Ganhos'!H4</f>
        <v>555</v>
      </c>
      <c r="J4" s="26"/>
      <c r="K4" s="15">
        <v>3</v>
      </c>
      <c r="L4" s="41">
        <f>Planos!$C22*'Projeção Lucros e Ganhos'!K4</f>
        <v>555</v>
      </c>
      <c r="M4" s="26"/>
      <c r="N4" s="15">
        <v>5</v>
      </c>
      <c r="O4" s="41">
        <f>Planos!$C22*'Projeção Lucros e Ganhos'!N4</f>
        <v>925</v>
      </c>
      <c r="P4" s="26"/>
      <c r="Q4" s="15">
        <v>8</v>
      </c>
      <c r="R4" s="41">
        <f>Planos!$C22*'Projeção Lucros e Ganhos'!Q4</f>
        <v>1480</v>
      </c>
      <c r="S4" s="26"/>
      <c r="T4" s="15">
        <v>8</v>
      </c>
      <c r="U4" s="41">
        <f>Planos!$C22*'Projeção Lucros e Ganhos'!T4</f>
        <v>1480</v>
      </c>
      <c r="V4" s="26"/>
      <c r="W4" s="15">
        <v>8</v>
      </c>
      <c r="X4" s="41">
        <f>Planos!$C22*'Projeção Lucros e Ganhos'!W4</f>
        <v>1480</v>
      </c>
      <c r="Y4" s="26"/>
      <c r="Z4" s="15">
        <v>10</v>
      </c>
      <c r="AA4" s="41">
        <f>Planos!$C22*'Projeção Lucros e Ganhos'!Z4</f>
        <v>1850</v>
      </c>
      <c r="AB4" s="26"/>
      <c r="AC4" s="15">
        <v>5</v>
      </c>
      <c r="AD4" s="41">
        <f>Planos!$C22*'Projeção Lucros e Ganhos'!AC4</f>
        <v>925</v>
      </c>
      <c r="AE4" s="26"/>
      <c r="AF4" s="15">
        <v>5</v>
      </c>
      <c r="AG4" s="41">
        <f>Planos!$C22*'Projeção Lucros e Ganhos'!AF4</f>
        <v>925</v>
      </c>
      <c r="AH4" s="26"/>
      <c r="AI4" s="15">
        <v>5</v>
      </c>
      <c r="AJ4" s="41">
        <f>Planos!$C22*'Projeção Lucros e Ganhos'!AI4</f>
        <v>925</v>
      </c>
      <c r="AK4" s="26"/>
      <c r="AL4" s="15">
        <v>8</v>
      </c>
      <c r="AM4" s="41">
        <f>Planos!$C22*'Projeção Lucros e Ganhos'!AL4</f>
        <v>1480</v>
      </c>
      <c r="AN4" s="26"/>
      <c r="AO4" s="15">
        <v>10</v>
      </c>
      <c r="AP4" s="41">
        <f>Planos!$C22*'Projeção Lucros e Ganhos'!AO4</f>
        <v>1850</v>
      </c>
      <c r="AQ4" s="26"/>
      <c r="AR4" s="15">
        <v>10</v>
      </c>
      <c r="AS4" s="41">
        <f>Planos!$C22*'Projeção Lucros e Ganhos'!AR4</f>
        <v>1850</v>
      </c>
      <c r="AT4" s="26"/>
      <c r="AU4" s="15">
        <v>10</v>
      </c>
      <c r="AV4" s="41">
        <f>Planos!$C22*'Projeção Lucros e Ganhos'!AU4</f>
        <v>1850</v>
      </c>
      <c r="AW4" s="26"/>
      <c r="AX4" s="15">
        <v>10</v>
      </c>
      <c r="AY4" s="41">
        <f>Planos!$C22*'Projeção Lucros e Ganhos'!AX4</f>
        <v>1850</v>
      </c>
      <c r="AZ4" s="26"/>
      <c r="BA4" s="15">
        <v>10</v>
      </c>
      <c r="BB4" s="41">
        <f>Planos!$C22*'Projeção Lucros e Ganhos'!BA4</f>
        <v>1850</v>
      </c>
      <c r="BC4" s="26"/>
      <c r="BD4" s="15">
        <v>10</v>
      </c>
      <c r="BE4" s="41">
        <f>Planos!$C22*'Projeção Lucros e Ganhos'!BD4</f>
        <v>1850</v>
      </c>
      <c r="BF4" s="26"/>
      <c r="BG4" s="15">
        <v>10</v>
      </c>
      <c r="BH4" s="41">
        <f>Planos!$C22*'Projeção Lucros e Ganhos'!BG4</f>
        <v>1850</v>
      </c>
      <c r="BI4" s="26"/>
      <c r="BJ4" s="15">
        <v>10</v>
      </c>
      <c r="BK4" s="41">
        <f>Planos!$C22*'Projeção Lucros e Ganhos'!BJ4</f>
        <v>1850</v>
      </c>
      <c r="BL4" s="26"/>
      <c r="BM4" s="15">
        <v>10</v>
      </c>
      <c r="BN4" s="41">
        <f>Planos!$C22*'Projeção Lucros e Ganhos'!BM4</f>
        <v>1850</v>
      </c>
      <c r="BO4" s="26"/>
      <c r="BP4" s="15">
        <v>10</v>
      </c>
      <c r="BQ4" s="41">
        <f>Planos!$C22*'Projeção Lucros e Ganhos'!BP4</f>
        <v>1850</v>
      </c>
      <c r="BR4" s="26"/>
      <c r="BS4" s="15">
        <v>10</v>
      </c>
      <c r="BT4" s="41">
        <f>Planos!$C22*'Projeção Lucros e Ganhos'!BS4</f>
        <v>1850</v>
      </c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</row>
    <row r="5" spans="1:148" x14ac:dyDescent="0.25">
      <c r="A5" s="13" t="str">
        <f>"Plano " &amp;Planos!D3</f>
        <v>Plano Serviços</v>
      </c>
      <c r="B5" s="15">
        <v>0</v>
      </c>
      <c r="C5" s="34">
        <f>Planos!$D22*'Projeção Lucros e Ganhos'!B5</f>
        <v>0</v>
      </c>
      <c r="D5" s="26"/>
      <c r="E5" s="15">
        <v>0</v>
      </c>
      <c r="F5" s="41">
        <f>Planos!$D22*'Projeção Lucros e Ganhos'!E5</f>
        <v>0</v>
      </c>
      <c r="G5" s="26"/>
      <c r="H5" s="15">
        <v>2</v>
      </c>
      <c r="I5" s="41">
        <f>Planos!$D22*'Projeção Lucros e Ganhos'!H5</f>
        <v>496</v>
      </c>
      <c r="J5" s="26"/>
      <c r="K5" s="15">
        <v>2</v>
      </c>
      <c r="L5" s="41">
        <f>Planos!$D22*'Projeção Lucros e Ganhos'!K5</f>
        <v>496</v>
      </c>
      <c r="M5" s="26"/>
      <c r="N5" s="15">
        <v>2</v>
      </c>
      <c r="O5" s="41">
        <f>Planos!$D22*'Projeção Lucros e Ganhos'!N5</f>
        <v>496</v>
      </c>
      <c r="P5" s="26"/>
      <c r="Q5" s="15">
        <v>3</v>
      </c>
      <c r="R5" s="41">
        <f>Planos!$D22*'Projeção Lucros e Ganhos'!Q5</f>
        <v>744</v>
      </c>
      <c r="S5" s="26"/>
      <c r="T5" s="15">
        <v>4</v>
      </c>
      <c r="U5" s="41">
        <f>Planos!$D22*'Projeção Lucros e Ganhos'!T5</f>
        <v>992</v>
      </c>
      <c r="V5" s="26"/>
      <c r="W5" s="15">
        <v>4</v>
      </c>
      <c r="X5" s="41">
        <f>Planos!$D22*'Projeção Lucros e Ganhos'!W5</f>
        <v>992</v>
      </c>
      <c r="Y5" s="26"/>
      <c r="Z5" s="15">
        <v>5</v>
      </c>
      <c r="AA5" s="41">
        <f>Planos!$D22*'Projeção Lucros e Ganhos'!Z5</f>
        <v>1240</v>
      </c>
      <c r="AB5" s="26"/>
      <c r="AC5" s="15">
        <v>2</v>
      </c>
      <c r="AD5" s="41">
        <f>Planos!$D22*'Projeção Lucros e Ganhos'!AC5</f>
        <v>496</v>
      </c>
      <c r="AE5" s="26"/>
      <c r="AF5" s="15">
        <v>2</v>
      </c>
      <c r="AG5" s="41">
        <f>Planos!$D22*'Projeção Lucros e Ganhos'!AF5</f>
        <v>496</v>
      </c>
      <c r="AH5" s="26"/>
      <c r="AI5" s="15">
        <v>2</v>
      </c>
      <c r="AJ5" s="41">
        <f>Planos!$D22*'Projeção Lucros e Ganhos'!AI5</f>
        <v>496</v>
      </c>
      <c r="AK5" s="26"/>
      <c r="AL5" s="15">
        <v>4</v>
      </c>
      <c r="AM5" s="41">
        <f>Planos!$D22*'Projeção Lucros e Ganhos'!AL5</f>
        <v>992</v>
      </c>
      <c r="AN5" s="26"/>
      <c r="AO5" s="15">
        <v>4</v>
      </c>
      <c r="AP5" s="41">
        <f>Planos!$D22*'Projeção Lucros e Ganhos'!AO5</f>
        <v>992</v>
      </c>
      <c r="AQ5" s="26"/>
      <c r="AR5" s="15">
        <v>4</v>
      </c>
      <c r="AS5" s="41">
        <f>Planos!$D22*'Projeção Lucros e Ganhos'!AR5</f>
        <v>992</v>
      </c>
      <c r="AT5" s="26"/>
      <c r="AU5" s="15">
        <v>4</v>
      </c>
      <c r="AV5" s="41">
        <f>Planos!$D22*'Projeção Lucros e Ganhos'!AU5</f>
        <v>992</v>
      </c>
      <c r="AW5" s="26"/>
      <c r="AX5" s="15">
        <v>4</v>
      </c>
      <c r="AY5" s="41">
        <f>Planos!$D22*'Projeção Lucros e Ganhos'!AX5</f>
        <v>992</v>
      </c>
      <c r="AZ5" s="26"/>
      <c r="BA5" s="15">
        <v>4</v>
      </c>
      <c r="BB5" s="41">
        <f>Planos!$D22*'Projeção Lucros e Ganhos'!BA5</f>
        <v>992</v>
      </c>
      <c r="BC5" s="26"/>
      <c r="BD5" s="15">
        <v>4</v>
      </c>
      <c r="BE5" s="41">
        <f>Planos!$D22*'Projeção Lucros e Ganhos'!BD5</f>
        <v>992</v>
      </c>
      <c r="BF5" s="26"/>
      <c r="BG5" s="15">
        <v>4</v>
      </c>
      <c r="BH5" s="41">
        <f>Planos!$D22*'Projeção Lucros e Ganhos'!BG5</f>
        <v>992</v>
      </c>
      <c r="BI5" s="26"/>
      <c r="BJ5" s="15">
        <v>4</v>
      </c>
      <c r="BK5" s="41">
        <f>Planos!$D22*'Projeção Lucros e Ganhos'!BJ5</f>
        <v>992</v>
      </c>
      <c r="BL5" s="26"/>
      <c r="BM5" s="15">
        <v>4</v>
      </c>
      <c r="BN5" s="41">
        <f>Planos!$D22*'Projeção Lucros e Ganhos'!BM5</f>
        <v>992</v>
      </c>
      <c r="BO5" s="26"/>
      <c r="BP5" s="15">
        <v>4</v>
      </c>
      <c r="BQ5" s="41">
        <f>Planos!$D22*'Projeção Lucros e Ganhos'!BP5</f>
        <v>992</v>
      </c>
      <c r="BR5" s="26"/>
      <c r="BS5" s="15">
        <v>4</v>
      </c>
      <c r="BT5" s="41">
        <f>Planos!$D22*'Projeção Lucros e Ganhos'!BS5</f>
        <v>992</v>
      </c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</row>
    <row r="6" spans="1:148" x14ac:dyDescent="0.25">
      <c r="A6" s="13" t="str">
        <f>"Plano " &amp;Planos!E3</f>
        <v>Plano Indústria</v>
      </c>
      <c r="B6" s="15">
        <v>0</v>
      </c>
      <c r="C6" s="34">
        <f>Planos!$E22*'Projeção Lucros e Ganhos'!B6</f>
        <v>0</v>
      </c>
      <c r="D6" s="26"/>
      <c r="E6" s="15">
        <v>0</v>
      </c>
      <c r="F6" s="41">
        <f>Planos!$E22*'Projeção Lucros e Ganhos'!E6</f>
        <v>0</v>
      </c>
      <c r="G6" s="26"/>
      <c r="H6" s="15">
        <v>0</v>
      </c>
      <c r="I6" s="41">
        <f>Planos!$E22*'Projeção Lucros e Ganhos'!H6</f>
        <v>0</v>
      </c>
      <c r="J6" s="26"/>
      <c r="K6" s="15">
        <v>1</v>
      </c>
      <c r="L6" s="41">
        <f>Planos!$E22*'Projeção Lucros e Ganhos'!K6</f>
        <v>208</v>
      </c>
      <c r="M6" s="26"/>
      <c r="N6" s="15">
        <v>0</v>
      </c>
      <c r="O6" s="41">
        <f>Planos!$E22*'Projeção Lucros e Ganhos'!N6</f>
        <v>0</v>
      </c>
      <c r="P6" s="26"/>
      <c r="Q6" s="15">
        <v>1</v>
      </c>
      <c r="R6" s="41">
        <f>Planos!$E22*'Projeção Lucros e Ganhos'!Q6</f>
        <v>208</v>
      </c>
      <c r="S6" s="26"/>
      <c r="T6" s="15">
        <v>1</v>
      </c>
      <c r="U6" s="41">
        <f>Planos!$E22*'Projeção Lucros e Ganhos'!T6</f>
        <v>208</v>
      </c>
      <c r="V6" s="26"/>
      <c r="W6" s="15">
        <v>1</v>
      </c>
      <c r="X6" s="41">
        <f>Planos!$E22*'Projeção Lucros e Ganhos'!W6</f>
        <v>208</v>
      </c>
      <c r="Y6" s="26"/>
      <c r="Z6" s="15">
        <v>2</v>
      </c>
      <c r="AA6" s="41">
        <f>Planos!$E22*'Projeção Lucros e Ganhos'!Z6</f>
        <v>416</v>
      </c>
      <c r="AB6" s="26"/>
      <c r="AC6" s="15">
        <v>0</v>
      </c>
      <c r="AD6" s="41">
        <f>Planos!$E22*'Projeção Lucros e Ganhos'!AC6</f>
        <v>0</v>
      </c>
      <c r="AE6" s="26"/>
      <c r="AF6" s="15">
        <v>0</v>
      </c>
      <c r="AG6" s="41">
        <f>Planos!$E22*'Projeção Lucros e Ganhos'!AF6</f>
        <v>0</v>
      </c>
      <c r="AH6" s="26"/>
      <c r="AI6" s="15">
        <v>0</v>
      </c>
      <c r="AJ6" s="41">
        <f>Planos!$E22*'Projeção Lucros e Ganhos'!AI6</f>
        <v>0</v>
      </c>
      <c r="AK6" s="26"/>
      <c r="AL6" s="15">
        <v>1</v>
      </c>
      <c r="AM6" s="41">
        <f>Planos!$E22*'Projeção Lucros e Ganhos'!AL6</f>
        <v>208</v>
      </c>
      <c r="AN6" s="26"/>
      <c r="AO6" s="15">
        <v>1</v>
      </c>
      <c r="AP6" s="41">
        <f>Planos!$E22*'Projeção Lucros e Ganhos'!AO6</f>
        <v>208</v>
      </c>
      <c r="AQ6" s="26"/>
      <c r="AR6" s="15">
        <v>1</v>
      </c>
      <c r="AS6" s="41">
        <f>Planos!$E22*'Projeção Lucros e Ganhos'!AR6</f>
        <v>208</v>
      </c>
      <c r="AT6" s="26"/>
      <c r="AU6" s="15">
        <v>1</v>
      </c>
      <c r="AV6" s="41">
        <f>Planos!$E22*'Projeção Lucros e Ganhos'!AU6</f>
        <v>208</v>
      </c>
      <c r="AW6" s="26"/>
      <c r="AX6" s="15">
        <v>1</v>
      </c>
      <c r="AY6" s="41">
        <f>Planos!$E22*'Projeção Lucros e Ganhos'!AX6</f>
        <v>208</v>
      </c>
      <c r="AZ6" s="26"/>
      <c r="BA6" s="15">
        <v>1</v>
      </c>
      <c r="BB6" s="41">
        <f>Planos!$E22*'Projeção Lucros e Ganhos'!BA6</f>
        <v>208</v>
      </c>
      <c r="BC6" s="26"/>
      <c r="BD6" s="15">
        <v>1</v>
      </c>
      <c r="BE6" s="41">
        <f>Planos!$E22*'Projeção Lucros e Ganhos'!BD6</f>
        <v>208</v>
      </c>
      <c r="BF6" s="26"/>
      <c r="BG6" s="15">
        <v>1</v>
      </c>
      <c r="BH6" s="41">
        <f>Planos!$E22*'Projeção Lucros e Ganhos'!BG6</f>
        <v>208</v>
      </c>
      <c r="BI6" s="26"/>
      <c r="BJ6" s="15">
        <v>1</v>
      </c>
      <c r="BK6" s="41">
        <f>Planos!$E22*'Projeção Lucros e Ganhos'!BJ6</f>
        <v>208</v>
      </c>
      <c r="BL6" s="26"/>
      <c r="BM6" s="15">
        <v>1</v>
      </c>
      <c r="BN6" s="41">
        <f>Planos!$E22*'Projeção Lucros e Ganhos'!BM6</f>
        <v>208</v>
      </c>
      <c r="BO6" s="26"/>
      <c r="BP6" s="15">
        <v>1</v>
      </c>
      <c r="BQ6" s="41">
        <f>Planos!$E22*'Projeção Lucros e Ganhos'!BP6</f>
        <v>208</v>
      </c>
      <c r="BR6" s="26"/>
      <c r="BS6" s="15">
        <v>1</v>
      </c>
      <c r="BT6" s="41">
        <f>Planos!$E22*'Projeção Lucros e Ganhos'!BS6</f>
        <v>208</v>
      </c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</row>
    <row r="7" spans="1:148" x14ac:dyDescent="0.25">
      <c r="A7" s="13" t="str">
        <f>"Plano " &amp;Planos!F3</f>
        <v>Plano Ecommerce</v>
      </c>
      <c r="B7" s="15">
        <v>0</v>
      </c>
      <c r="C7" s="34">
        <f>Planos!$F22*'Projeção Lucros e Ganhos'!B7</f>
        <v>0</v>
      </c>
      <c r="D7" s="26"/>
      <c r="E7" s="15">
        <v>0</v>
      </c>
      <c r="F7" s="41">
        <f>Planos!$F22*'Projeção Lucros e Ganhos'!E7</f>
        <v>0</v>
      </c>
      <c r="G7" s="26"/>
      <c r="H7" s="15">
        <v>2</v>
      </c>
      <c r="I7" s="41">
        <f>Planos!$F22*'Projeção Lucros e Ganhos'!H7</f>
        <v>650</v>
      </c>
      <c r="J7" s="26"/>
      <c r="K7" s="15">
        <v>2</v>
      </c>
      <c r="L7" s="41">
        <f>Planos!$F22*'Projeção Lucros e Ganhos'!K7</f>
        <v>650</v>
      </c>
      <c r="M7" s="26"/>
      <c r="N7" s="15">
        <v>2</v>
      </c>
      <c r="O7" s="41">
        <f>Planos!$F22*'Projeção Lucros e Ganhos'!N7</f>
        <v>650</v>
      </c>
      <c r="P7" s="26"/>
      <c r="Q7" s="15">
        <v>4</v>
      </c>
      <c r="R7" s="41">
        <f>Planos!$F22*'Projeção Lucros e Ganhos'!Q7</f>
        <v>1300</v>
      </c>
      <c r="S7" s="26"/>
      <c r="T7" s="15">
        <v>4</v>
      </c>
      <c r="U7" s="41">
        <f>Planos!$F22*'Projeção Lucros e Ganhos'!T7</f>
        <v>1300</v>
      </c>
      <c r="V7" s="26"/>
      <c r="W7" s="15">
        <v>5</v>
      </c>
      <c r="X7" s="41">
        <f>Planos!$F22*'Projeção Lucros e Ganhos'!W7</f>
        <v>1625</v>
      </c>
      <c r="Y7" s="26"/>
      <c r="Z7" s="15">
        <v>4</v>
      </c>
      <c r="AA7" s="41">
        <f>Planos!$F22*'Projeção Lucros e Ganhos'!Z7</f>
        <v>1300</v>
      </c>
      <c r="AB7" s="26"/>
      <c r="AC7" s="15">
        <v>3</v>
      </c>
      <c r="AD7" s="41">
        <f>Planos!$F22*'Projeção Lucros e Ganhos'!AC7</f>
        <v>975</v>
      </c>
      <c r="AE7" s="26"/>
      <c r="AF7" s="15">
        <v>3</v>
      </c>
      <c r="AG7" s="41">
        <f>Planos!$F22*'Projeção Lucros e Ganhos'!AF7</f>
        <v>975</v>
      </c>
      <c r="AH7" s="26"/>
      <c r="AI7" s="15">
        <v>3</v>
      </c>
      <c r="AJ7" s="41">
        <f>Planos!$F22*'Projeção Lucros e Ganhos'!AI7</f>
        <v>975</v>
      </c>
      <c r="AK7" s="26"/>
      <c r="AL7" s="15">
        <v>5</v>
      </c>
      <c r="AM7" s="41">
        <f>Planos!$F22*'Projeção Lucros e Ganhos'!AL7</f>
        <v>1625</v>
      </c>
      <c r="AN7" s="26"/>
      <c r="AO7" s="15">
        <v>8</v>
      </c>
      <c r="AP7" s="41">
        <f>Planos!$F22*'Projeção Lucros e Ganhos'!AO7</f>
        <v>2600</v>
      </c>
      <c r="AQ7" s="26"/>
      <c r="AR7" s="15">
        <v>8</v>
      </c>
      <c r="AS7" s="41">
        <f>Planos!$F22*'Projeção Lucros e Ganhos'!AR7</f>
        <v>2600</v>
      </c>
      <c r="AT7" s="26"/>
      <c r="AU7" s="15">
        <v>8</v>
      </c>
      <c r="AV7" s="41">
        <f>Planos!$F22*'Projeção Lucros e Ganhos'!AU7</f>
        <v>2600</v>
      </c>
      <c r="AW7" s="26"/>
      <c r="AX7" s="15">
        <v>8</v>
      </c>
      <c r="AY7" s="41">
        <f>Planos!$F22*'Projeção Lucros e Ganhos'!AX7</f>
        <v>2600</v>
      </c>
      <c r="AZ7" s="26"/>
      <c r="BA7" s="15">
        <v>8</v>
      </c>
      <c r="BB7" s="41">
        <f>Planos!$F22*'Projeção Lucros e Ganhos'!BA7</f>
        <v>2600</v>
      </c>
      <c r="BC7" s="26"/>
      <c r="BD7" s="15">
        <v>8</v>
      </c>
      <c r="BE7" s="41">
        <f>Planos!$F22*'Projeção Lucros e Ganhos'!BD7</f>
        <v>2600</v>
      </c>
      <c r="BF7" s="26"/>
      <c r="BG7" s="15">
        <v>8</v>
      </c>
      <c r="BH7" s="41">
        <f>Planos!$F22*'Projeção Lucros e Ganhos'!BG7</f>
        <v>2600</v>
      </c>
      <c r="BI7" s="26"/>
      <c r="BJ7" s="15">
        <v>8</v>
      </c>
      <c r="BK7" s="41">
        <f>Planos!$F22*'Projeção Lucros e Ganhos'!BJ7</f>
        <v>2600</v>
      </c>
      <c r="BL7" s="26"/>
      <c r="BM7" s="15">
        <v>8</v>
      </c>
      <c r="BN7" s="41">
        <f>Planos!$F22*'Projeção Lucros e Ganhos'!BM7</f>
        <v>2600</v>
      </c>
      <c r="BO7" s="26"/>
      <c r="BP7" s="15">
        <v>8</v>
      </c>
      <c r="BQ7" s="41">
        <f>Planos!$F22*'Projeção Lucros e Ganhos'!BP7</f>
        <v>2600</v>
      </c>
      <c r="BR7" s="26"/>
      <c r="BS7" s="15">
        <v>8</v>
      </c>
      <c r="BT7" s="41">
        <f>Planos!$F22*'Projeção Lucros e Ganhos'!BS7</f>
        <v>2600</v>
      </c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</row>
    <row r="8" spans="1:148" x14ac:dyDescent="0.25">
      <c r="A8" s="13" t="str">
        <f>"Plano " &amp;Planos!G3</f>
        <v>Plano Personalizado A</v>
      </c>
      <c r="B8" s="15">
        <v>1</v>
      </c>
      <c r="C8" s="34">
        <f>Planos!$G22*'Projeção Lucros e Ganhos'!B8</f>
        <v>89</v>
      </c>
      <c r="D8" s="26"/>
      <c r="E8" s="15">
        <v>1</v>
      </c>
      <c r="F8" s="34">
        <f>Planos!$G22*'Projeção Lucros e Ganhos'!E8</f>
        <v>89</v>
      </c>
      <c r="G8" s="26"/>
      <c r="H8" s="15">
        <v>1</v>
      </c>
      <c r="I8" s="34">
        <f>Planos!$G22*'Projeção Lucros e Ganhos'!H8</f>
        <v>89</v>
      </c>
      <c r="J8" s="26"/>
      <c r="K8" s="15">
        <v>1</v>
      </c>
      <c r="L8" s="34">
        <f>Planos!$G22*'Projeção Lucros e Ganhos'!K8</f>
        <v>89</v>
      </c>
      <c r="M8" s="26"/>
      <c r="N8" s="15">
        <v>1</v>
      </c>
      <c r="O8" s="34">
        <f>Planos!$G22*'Projeção Lucros e Ganhos'!N8</f>
        <v>89</v>
      </c>
      <c r="P8" s="26"/>
      <c r="Q8" s="15">
        <v>1</v>
      </c>
      <c r="R8" s="34">
        <f>Planos!$G22*'Projeção Lucros e Ganhos'!Q8</f>
        <v>89</v>
      </c>
      <c r="S8" s="26"/>
      <c r="T8" s="15">
        <v>1</v>
      </c>
      <c r="U8" s="34">
        <f>Planos!$G22*'Projeção Lucros e Ganhos'!T8</f>
        <v>89</v>
      </c>
      <c r="V8" s="26"/>
      <c r="W8" s="15">
        <v>1</v>
      </c>
      <c r="X8" s="34">
        <f>Planos!$G22*'Projeção Lucros e Ganhos'!W8</f>
        <v>89</v>
      </c>
      <c r="Y8" s="26"/>
      <c r="Z8" s="15">
        <v>1</v>
      </c>
      <c r="AA8" s="34">
        <f>Planos!$G22*'Projeção Lucros e Ganhos'!Z8</f>
        <v>89</v>
      </c>
      <c r="AB8" s="26"/>
      <c r="AC8" s="15">
        <v>1</v>
      </c>
      <c r="AD8" s="34">
        <f>Planos!$G22*'Projeção Lucros e Ganhos'!AC8</f>
        <v>89</v>
      </c>
      <c r="AE8" s="26"/>
      <c r="AF8" s="15">
        <v>1</v>
      </c>
      <c r="AG8" s="34">
        <f>Planos!$G22*'Projeção Lucros e Ganhos'!AF8</f>
        <v>89</v>
      </c>
      <c r="AH8" s="26"/>
      <c r="AI8" s="15">
        <v>1</v>
      </c>
      <c r="AJ8" s="34">
        <f>Planos!$G22*'Projeção Lucros e Ganhos'!AI8</f>
        <v>89</v>
      </c>
      <c r="AK8" s="26"/>
      <c r="AL8" s="15">
        <v>1</v>
      </c>
      <c r="AM8" s="34">
        <f>Planos!$G22*'Projeção Lucros e Ganhos'!AL8</f>
        <v>89</v>
      </c>
      <c r="AN8" s="26"/>
      <c r="AO8" s="15">
        <v>1</v>
      </c>
      <c r="AP8" s="34">
        <f>Planos!$G22*'Projeção Lucros e Ganhos'!AO8</f>
        <v>89</v>
      </c>
      <c r="AQ8" s="26"/>
      <c r="AR8" s="15">
        <v>1</v>
      </c>
      <c r="AS8" s="34">
        <f>Planos!$G22*'Projeção Lucros e Ganhos'!AR8</f>
        <v>89</v>
      </c>
      <c r="AT8" s="26"/>
      <c r="AU8" s="15">
        <v>1</v>
      </c>
      <c r="AV8" s="34">
        <f>Planos!$G22*'Projeção Lucros e Ganhos'!AU8</f>
        <v>89</v>
      </c>
      <c r="AW8" s="26"/>
      <c r="AX8" s="15">
        <v>1</v>
      </c>
      <c r="AY8" s="34">
        <f>Planos!$G22*'Projeção Lucros e Ganhos'!AX8</f>
        <v>89</v>
      </c>
      <c r="AZ8" s="26"/>
      <c r="BA8" s="15">
        <v>1</v>
      </c>
      <c r="BB8" s="34">
        <f>Planos!$G22*'Projeção Lucros e Ganhos'!BA8</f>
        <v>89</v>
      </c>
      <c r="BC8" s="26"/>
      <c r="BD8" s="15">
        <v>1</v>
      </c>
      <c r="BE8" s="34">
        <f>Planos!$G22*'Projeção Lucros e Ganhos'!BD8</f>
        <v>89</v>
      </c>
      <c r="BF8" s="26"/>
      <c r="BG8" s="15">
        <v>1</v>
      </c>
      <c r="BH8" s="34">
        <f>Planos!$G22*'Projeção Lucros e Ganhos'!BG8</f>
        <v>89</v>
      </c>
      <c r="BI8" s="26"/>
      <c r="BJ8" s="15">
        <v>1</v>
      </c>
      <c r="BK8" s="34">
        <f>Planos!$G22*'Projeção Lucros e Ganhos'!BJ8</f>
        <v>89</v>
      </c>
      <c r="BL8" s="26"/>
      <c r="BM8" s="15">
        <v>1</v>
      </c>
      <c r="BN8" s="34">
        <f>Planos!$G22*'Projeção Lucros e Ganhos'!BM8</f>
        <v>89</v>
      </c>
      <c r="BO8" s="26"/>
      <c r="BP8" s="15">
        <v>1</v>
      </c>
      <c r="BQ8" s="34">
        <f>Planos!$G22*'Projeção Lucros e Ganhos'!BP8</f>
        <v>89</v>
      </c>
      <c r="BR8" s="26"/>
      <c r="BS8" s="15">
        <v>1</v>
      </c>
      <c r="BT8" s="34">
        <f>Planos!$G22*'Projeção Lucros e Ganhos'!BS8</f>
        <v>89</v>
      </c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</row>
    <row r="9" spans="1:148" x14ac:dyDescent="0.25">
      <c r="A9" s="13" t="str">
        <f>"Plano " &amp;Planos!H3</f>
        <v>Plano Personalizado B</v>
      </c>
      <c r="B9" s="15">
        <v>0</v>
      </c>
      <c r="C9" s="34">
        <f>Planos!$H22*'Projeção Lucros e Ganhos'!B9</f>
        <v>0</v>
      </c>
      <c r="D9" s="26"/>
      <c r="E9" s="15">
        <v>0</v>
      </c>
      <c r="F9" s="34">
        <f>Planos!$H22*'Projeção Lucros e Ganhos'!E9</f>
        <v>0</v>
      </c>
      <c r="G9" s="26"/>
      <c r="H9" s="15">
        <v>0</v>
      </c>
      <c r="I9" s="34">
        <f>Planos!$H22*'Projeção Lucros e Ganhos'!H9</f>
        <v>0</v>
      </c>
      <c r="J9" s="26"/>
      <c r="K9" s="15">
        <v>0</v>
      </c>
      <c r="L9" s="34">
        <f>Planos!$H22*'Projeção Lucros e Ganhos'!K9</f>
        <v>0</v>
      </c>
      <c r="M9" s="26"/>
      <c r="N9" s="15">
        <v>0</v>
      </c>
      <c r="O9" s="34">
        <f>Planos!$H22*'Projeção Lucros e Ganhos'!N9</f>
        <v>0</v>
      </c>
      <c r="P9" s="26"/>
      <c r="Q9" s="15">
        <v>0</v>
      </c>
      <c r="R9" s="34">
        <f>Planos!$H22*'Projeção Lucros e Ganhos'!Q9</f>
        <v>0</v>
      </c>
      <c r="S9" s="26"/>
      <c r="T9" s="15">
        <v>0</v>
      </c>
      <c r="U9" s="34">
        <f>Planos!$H22*'Projeção Lucros e Ganhos'!T9</f>
        <v>0</v>
      </c>
      <c r="V9" s="26"/>
      <c r="W9" s="15">
        <v>0</v>
      </c>
      <c r="X9" s="34">
        <f>Planos!$H22*'Projeção Lucros e Ganhos'!W9</f>
        <v>0</v>
      </c>
      <c r="Y9" s="26"/>
      <c r="Z9" s="15">
        <v>0</v>
      </c>
      <c r="AA9" s="34">
        <f>Planos!$H22*'Projeção Lucros e Ganhos'!Z9</f>
        <v>0</v>
      </c>
      <c r="AB9" s="26"/>
      <c r="AC9" s="15">
        <v>0</v>
      </c>
      <c r="AD9" s="34">
        <f>Planos!$H22*'Projeção Lucros e Ganhos'!AC9</f>
        <v>0</v>
      </c>
      <c r="AE9" s="26"/>
      <c r="AF9" s="15">
        <v>0</v>
      </c>
      <c r="AG9" s="34">
        <f>Planos!$H22*'Projeção Lucros e Ganhos'!AF9</f>
        <v>0</v>
      </c>
      <c r="AH9" s="26"/>
      <c r="AI9" s="15">
        <v>0</v>
      </c>
      <c r="AJ9" s="34">
        <f>Planos!$H22*'Projeção Lucros e Ganhos'!AI9</f>
        <v>0</v>
      </c>
      <c r="AK9" s="26"/>
      <c r="AL9" s="15">
        <v>0</v>
      </c>
      <c r="AM9" s="34">
        <f>Planos!$H22*'Projeção Lucros e Ganhos'!AL9</f>
        <v>0</v>
      </c>
      <c r="AN9" s="26"/>
      <c r="AO9" s="15">
        <v>0</v>
      </c>
      <c r="AP9" s="34">
        <f>Planos!$H22*'Projeção Lucros e Ganhos'!AO9</f>
        <v>0</v>
      </c>
      <c r="AQ9" s="26"/>
      <c r="AR9" s="15">
        <v>0</v>
      </c>
      <c r="AS9" s="34">
        <f>Planos!$H22*'Projeção Lucros e Ganhos'!AR9</f>
        <v>0</v>
      </c>
      <c r="AT9" s="26"/>
      <c r="AU9" s="15">
        <v>0</v>
      </c>
      <c r="AV9" s="34">
        <f>Planos!$H22*'Projeção Lucros e Ganhos'!AU9</f>
        <v>0</v>
      </c>
      <c r="AW9" s="26"/>
      <c r="AX9" s="15">
        <v>0</v>
      </c>
      <c r="AY9" s="34">
        <f>Planos!$H22*'Projeção Lucros e Ganhos'!AX9</f>
        <v>0</v>
      </c>
      <c r="AZ9" s="26"/>
      <c r="BA9" s="15">
        <v>0</v>
      </c>
      <c r="BB9" s="34">
        <f>Planos!$H22*'Projeção Lucros e Ganhos'!BA9</f>
        <v>0</v>
      </c>
      <c r="BC9" s="26"/>
      <c r="BD9" s="15">
        <v>0</v>
      </c>
      <c r="BE9" s="34">
        <f>Planos!$H22*'Projeção Lucros e Ganhos'!BD9</f>
        <v>0</v>
      </c>
      <c r="BF9" s="26"/>
      <c r="BG9" s="15">
        <v>0</v>
      </c>
      <c r="BH9" s="34">
        <f>Planos!$H22*'Projeção Lucros e Ganhos'!BG9</f>
        <v>0</v>
      </c>
      <c r="BI9" s="26"/>
      <c r="BJ9" s="15">
        <v>0</v>
      </c>
      <c r="BK9" s="34">
        <f>Planos!$H22*'Projeção Lucros e Ganhos'!BJ9</f>
        <v>0</v>
      </c>
      <c r="BL9" s="26"/>
      <c r="BM9" s="15">
        <v>0</v>
      </c>
      <c r="BN9" s="34">
        <f>Planos!$H22*'Projeção Lucros e Ganhos'!BM9</f>
        <v>0</v>
      </c>
      <c r="BO9" s="26"/>
      <c r="BP9" s="15">
        <v>0</v>
      </c>
      <c r="BQ9" s="34">
        <f>Planos!$H22*'Projeção Lucros e Ganhos'!BP9</f>
        <v>0</v>
      </c>
      <c r="BR9" s="26"/>
      <c r="BS9" s="15">
        <v>0</v>
      </c>
      <c r="BT9" s="34">
        <f>Planos!$H22*'Projeção Lucros e Ganhos'!BS9</f>
        <v>0</v>
      </c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</row>
    <row r="10" spans="1:148" x14ac:dyDescent="0.25">
      <c r="A10" s="14" t="s">
        <v>63</v>
      </c>
      <c r="B10" s="15">
        <v>0</v>
      </c>
      <c r="C10" s="34">
        <v>0</v>
      </c>
      <c r="D10" s="26">
        <v>0</v>
      </c>
      <c r="E10" s="15">
        <v>0</v>
      </c>
      <c r="F10" s="41">
        <v>0</v>
      </c>
      <c r="G10" s="26">
        <v>0</v>
      </c>
      <c r="H10" s="15">
        <v>0</v>
      </c>
      <c r="I10" s="41">
        <v>0</v>
      </c>
      <c r="J10" s="26">
        <v>0</v>
      </c>
      <c r="K10" s="15">
        <v>0</v>
      </c>
      <c r="L10" s="41">
        <v>0</v>
      </c>
      <c r="M10" s="26">
        <v>0</v>
      </c>
      <c r="N10" s="15">
        <v>0</v>
      </c>
      <c r="O10" s="41">
        <v>0</v>
      </c>
      <c r="P10" s="26">
        <v>0</v>
      </c>
      <c r="Q10" s="15">
        <v>0</v>
      </c>
      <c r="R10" s="41">
        <v>0</v>
      </c>
      <c r="S10" s="26">
        <v>0</v>
      </c>
      <c r="T10" s="15">
        <v>0</v>
      </c>
      <c r="U10" s="41">
        <v>0</v>
      </c>
      <c r="V10" s="26">
        <v>0</v>
      </c>
      <c r="W10" s="15">
        <v>0</v>
      </c>
      <c r="X10" s="41">
        <v>0</v>
      </c>
      <c r="Y10" s="26">
        <v>0</v>
      </c>
      <c r="Z10" s="15">
        <v>0</v>
      </c>
      <c r="AA10" s="41">
        <v>0</v>
      </c>
      <c r="AB10" s="26">
        <v>0</v>
      </c>
      <c r="AC10" s="15">
        <v>0</v>
      </c>
      <c r="AD10" s="41">
        <v>0</v>
      </c>
      <c r="AE10" s="26">
        <v>0</v>
      </c>
      <c r="AF10" s="15">
        <v>0</v>
      </c>
      <c r="AG10" s="41">
        <v>0</v>
      </c>
      <c r="AH10" s="26">
        <v>0</v>
      </c>
      <c r="AI10" s="15">
        <v>0</v>
      </c>
      <c r="AJ10" s="41">
        <v>0</v>
      </c>
      <c r="AK10" s="26">
        <v>0</v>
      </c>
      <c r="AL10" s="15">
        <v>0</v>
      </c>
      <c r="AM10" s="41">
        <v>0</v>
      </c>
      <c r="AN10" s="26">
        <v>0</v>
      </c>
      <c r="AO10" s="15">
        <v>0</v>
      </c>
      <c r="AP10" s="41">
        <v>0</v>
      </c>
      <c r="AQ10" s="26">
        <v>0</v>
      </c>
      <c r="AR10" s="15">
        <v>0</v>
      </c>
      <c r="AS10" s="41">
        <v>0</v>
      </c>
      <c r="AT10" s="26">
        <v>0</v>
      </c>
      <c r="AU10" s="15">
        <v>0</v>
      </c>
      <c r="AV10" s="41">
        <v>0</v>
      </c>
      <c r="AW10" s="26">
        <v>0</v>
      </c>
      <c r="AX10" s="15">
        <v>0</v>
      </c>
      <c r="AY10" s="41">
        <v>0</v>
      </c>
      <c r="AZ10" s="26">
        <v>0</v>
      </c>
      <c r="BA10" s="15">
        <v>0</v>
      </c>
      <c r="BB10" s="41">
        <v>0</v>
      </c>
      <c r="BC10" s="26">
        <v>0</v>
      </c>
      <c r="BD10" s="15">
        <v>0</v>
      </c>
      <c r="BE10" s="41">
        <v>0</v>
      </c>
      <c r="BF10" s="26">
        <v>0</v>
      </c>
      <c r="BG10" s="15">
        <v>0</v>
      </c>
      <c r="BH10" s="41">
        <v>0</v>
      </c>
      <c r="BI10" s="26">
        <v>0</v>
      </c>
      <c r="BJ10" s="15">
        <v>0</v>
      </c>
      <c r="BK10" s="41">
        <v>0</v>
      </c>
      <c r="BL10" s="26">
        <v>0</v>
      </c>
      <c r="BM10" s="15">
        <v>0</v>
      </c>
      <c r="BN10" s="41">
        <v>0</v>
      </c>
      <c r="BO10" s="26">
        <v>0</v>
      </c>
      <c r="BP10" s="15">
        <v>0</v>
      </c>
      <c r="BQ10" s="41">
        <v>0</v>
      </c>
      <c r="BR10" s="26">
        <v>0</v>
      </c>
      <c r="BS10" s="15">
        <v>0</v>
      </c>
      <c r="BT10" s="41">
        <v>0</v>
      </c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</row>
    <row r="11" spans="1:148" x14ac:dyDescent="0.25">
      <c r="A11" s="13" t="s">
        <v>56</v>
      </c>
      <c r="B11" s="15">
        <v>1</v>
      </c>
      <c r="C11" s="34">
        <f>Planos!$M4*'Projeção Lucros e Ganhos'!B11</f>
        <v>80</v>
      </c>
      <c r="D11" s="26"/>
      <c r="E11" s="15">
        <v>2</v>
      </c>
      <c r="F11" s="41">
        <f>Planos!$M4*'Projeção Lucros e Ganhos'!E11</f>
        <v>160</v>
      </c>
      <c r="G11" s="26"/>
      <c r="H11" s="15">
        <v>1</v>
      </c>
      <c r="I11" s="41">
        <f>Planos!$M4*'Projeção Lucros e Ganhos'!H11</f>
        <v>80</v>
      </c>
      <c r="J11" s="26"/>
      <c r="K11" s="15">
        <v>1</v>
      </c>
      <c r="L11" s="41">
        <f>Planos!$M4*'Projeção Lucros e Ganhos'!K11</f>
        <v>80</v>
      </c>
      <c r="M11" s="26"/>
      <c r="N11" s="15">
        <v>1</v>
      </c>
      <c r="O11" s="41">
        <f>Planos!$M4*'Projeção Lucros e Ganhos'!N11</f>
        <v>80</v>
      </c>
      <c r="P11" s="26"/>
      <c r="Q11" s="15">
        <v>1</v>
      </c>
      <c r="R11" s="41">
        <f>Planos!$M4*'Projeção Lucros e Ganhos'!Q11</f>
        <v>80</v>
      </c>
      <c r="S11" s="26"/>
      <c r="T11" s="15">
        <v>1</v>
      </c>
      <c r="U11" s="41">
        <f>Planos!$M4*'Projeção Lucros e Ganhos'!T11</f>
        <v>80</v>
      </c>
      <c r="V11" s="26"/>
      <c r="W11" s="15">
        <v>1</v>
      </c>
      <c r="X11" s="41">
        <f>Planos!$M4*'Projeção Lucros e Ganhos'!W11</f>
        <v>80</v>
      </c>
      <c r="Y11" s="26"/>
      <c r="Z11" s="15">
        <v>1</v>
      </c>
      <c r="AA11" s="41">
        <f>Planos!$M4*'Projeção Lucros e Ganhos'!Z11</f>
        <v>80</v>
      </c>
      <c r="AB11" s="26"/>
      <c r="AC11" s="15">
        <v>1</v>
      </c>
      <c r="AD11" s="41">
        <f>Planos!$M4*'Projeção Lucros e Ganhos'!AC11</f>
        <v>80</v>
      </c>
      <c r="AE11" s="26"/>
      <c r="AF11" s="15">
        <v>1</v>
      </c>
      <c r="AG11" s="41">
        <f>Planos!$M4*'Projeção Lucros e Ganhos'!AF11</f>
        <v>80</v>
      </c>
      <c r="AH11" s="26"/>
      <c r="AI11" s="15">
        <v>1</v>
      </c>
      <c r="AJ11" s="41">
        <f>Planos!$M4*'Projeção Lucros e Ganhos'!AI11</f>
        <v>80</v>
      </c>
      <c r="AK11" s="26"/>
      <c r="AL11" s="15">
        <v>1</v>
      </c>
      <c r="AM11" s="41">
        <f>Planos!$M4*'Projeção Lucros e Ganhos'!AL11</f>
        <v>80</v>
      </c>
      <c r="AN11" s="26"/>
      <c r="AO11" s="15">
        <v>2</v>
      </c>
      <c r="AP11" s="41">
        <f>Planos!$M4*'Projeção Lucros e Ganhos'!AO11</f>
        <v>160</v>
      </c>
      <c r="AQ11" s="26"/>
      <c r="AR11" s="15">
        <v>2</v>
      </c>
      <c r="AS11" s="41">
        <f>Planos!$M4*'Projeção Lucros e Ganhos'!AR11</f>
        <v>160</v>
      </c>
      <c r="AT11" s="26"/>
      <c r="AU11" s="15">
        <v>2</v>
      </c>
      <c r="AV11" s="41">
        <f>Planos!$M4*'Projeção Lucros e Ganhos'!AU11</f>
        <v>160</v>
      </c>
      <c r="AW11" s="26"/>
      <c r="AX11" s="15">
        <v>2</v>
      </c>
      <c r="AY11" s="41">
        <f>Planos!$M4*'Projeção Lucros e Ganhos'!AX11</f>
        <v>160</v>
      </c>
      <c r="AZ11" s="26"/>
      <c r="BA11" s="15">
        <v>2</v>
      </c>
      <c r="BB11" s="41">
        <f>Planos!$M4*'Projeção Lucros e Ganhos'!BA11</f>
        <v>160</v>
      </c>
      <c r="BC11" s="26"/>
      <c r="BD11" s="15">
        <v>2</v>
      </c>
      <c r="BE11" s="41">
        <f>Planos!$M4*'Projeção Lucros e Ganhos'!BD11</f>
        <v>160</v>
      </c>
      <c r="BF11" s="26"/>
      <c r="BG11" s="15">
        <v>2</v>
      </c>
      <c r="BH11" s="41">
        <f>Planos!$M4*'Projeção Lucros e Ganhos'!BG11</f>
        <v>160</v>
      </c>
      <c r="BI11" s="26"/>
      <c r="BJ11" s="15">
        <v>2</v>
      </c>
      <c r="BK11" s="41">
        <f>Planos!$M4*'Projeção Lucros e Ganhos'!BJ11</f>
        <v>160</v>
      </c>
      <c r="BL11" s="26"/>
      <c r="BM11" s="15">
        <v>2</v>
      </c>
      <c r="BN11" s="41">
        <f>Planos!$M4*'Projeção Lucros e Ganhos'!BM11</f>
        <v>160</v>
      </c>
      <c r="BO11" s="26"/>
      <c r="BP11" s="15">
        <v>2</v>
      </c>
      <c r="BQ11" s="41">
        <f>Planos!$M4*'Projeção Lucros e Ganhos'!BP11</f>
        <v>160</v>
      </c>
      <c r="BR11" s="26"/>
      <c r="BS11" s="15">
        <v>2</v>
      </c>
      <c r="BT11" s="41">
        <f>Planos!$M4*'Projeção Lucros e Ganhos'!BS11</f>
        <v>160</v>
      </c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48" x14ac:dyDescent="0.25">
      <c r="A12" s="12" t="s">
        <v>57</v>
      </c>
      <c r="B12" s="15">
        <v>0</v>
      </c>
      <c r="C12" s="34">
        <f>Planos!$N4*'Projeção Lucros e Ganhos'!B12</f>
        <v>0</v>
      </c>
      <c r="D12" s="26"/>
      <c r="E12" s="15">
        <v>0</v>
      </c>
      <c r="F12" s="41">
        <f>Planos!$N4*'Projeção Lucros e Ganhos'!E12</f>
        <v>0</v>
      </c>
      <c r="G12" s="26"/>
      <c r="H12" s="15">
        <v>0</v>
      </c>
      <c r="I12" s="41">
        <f>Planos!$N4*'Projeção Lucros e Ganhos'!H12</f>
        <v>0</v>
      </c>
      <c r="J12" s="26"/>
      <c r="K12" s="15">
        <v>1</v>
      </c>
      <c r="L12" s="41">
        <f>Planos!$N4*'Projeção Lucros e Ganhos'!K12</f>
        <v>160</v>
      </c>
      <c r="M12" s="26"/>
      <c r="N12" s="15">
        <v>1</v>
      </c>
      <c r="O12" s="41">
        <f>Planos!$N4*'Projeção Lucros e Ganhos'!N12</f>
        <v>160</v>
      </c>
      <c r="P12" s="26"/>
      <c r="Q12" s="15">
        <v>1</v>
      </c>
      <c r="R12" s="41">
        <f>Planos!$N4*'Projeção Lucros e Ganhos'!Q12</f>
        <v>160</v>
      </c>
      <c r="S12" s="26"/>
      <c r="T12" s="15">
        <v>1</v>
      </c>
      <c r="U12" s="41">
        <f>Planos!$N4*'Projeção Lucros e Ganhos'!T12</f>
        <v>160</v>
      </c>
      <c r="V12" s="26"/>
      <c r="W12" s="15">
        <v>1</v>
      </c>
      <c r="X12" s="41">
        <f>Planos!$N4*'Projeção Lucros e Ganhos'!W12</f>
        <v>160</v>
      </c>
      <c r="Y12" s="26"/>
      <c r="Z12" s="15">
        <v>1</v>
      </c>
      <c r="AA12" s="41">
        <f>Planos!$N4*'Projeção Lucros e Ganhos'!Z12</f>
        <v>160</v>
      </c>
      <c r="AB12" s="26"/>
      <c r="AC12" s="15">
        <v>1</v>
      </c>
      <c r="AD12" s="41">
        <f>Planos!$N4*'Projeção Lucros e Ganhos'!AC12</f>
        <v>160</v>
      </c>
      <c r="AE12" s="26"/>
      <c r="AF12" s="15">
        <v>1</v>
      </c>
      <c r="AG12" s="41">
        <f>Planos!$N4*'Projeção Lucros e Ganhos'!AF12</f>
        <v>160</v>
      </c>
      <c r="AH12" s="26"/>
      <c r="AI12" s="15">
        <v>1</v>
      </c>
      <c r="AJ12" s="41">
        <f>Planos!$N4*'Projeção Lucros e Ganhos'!AI12</f>
        <v>160</v>
      </c>
      <c r="AK12" s="26"/>
      <c r="AL12" s="15">
        <v>1</v>
      </c>
      <c r="AM12" s="41">
        <f>Planos!$N4*'Projeção Lucros e Ganhos'!AL12</f>
        <v>160</v>
      </c>
      <c r="AN12" s="26"/>
      <c r="AO12" s="15">
        <v>1</v>
      </c>
      <c r="AP12" s="41">
        <f>Planos!$N4*'Projeção Lucros e Ganhos'!AO12</f>
        <v>160</v>
      </c>
      <c r="AQ12" s="26"/>
      <c r="AR12" s="15">
        <v>1</v>
      </c>
      <c r="AS12" s="41">
        <f>Planos!$N4*'Projeção Lucros e Ganhos'!AR12</f>
        <v>160</v>
      </c>
      <c r="AT12" s="26"/>
      <c r="AU12" s="15">
        <v>1</v>
      </c>
      <c r="AV12" s="41">
        <f>Planos!$N4*'Projeção Lucros e Ganhos'!AU12</f>
        <v>160</v>
      </c>
      <c r="AW12" s="26"/>
      <c r="AX12" s="15">
        <v>1</v>
      </c>
      <c r="AY12" s="41">
        <f>Planos!$N4*'Projeção Lucros e Ganhos'!AX12</f>
        <v>160</v>
      </c>
      <c r="AZ12" s="26"/>
      <c r="BA12" s="15">
        <v>1</v>
      </c>
      <c r="BB12" s="41">
        <f>Planos!$N4*'Projeção Lucros e Ganhos'!BA12</f>
        <v>160</v>
      </c>
      <c r="BC12" s="26"/>
      <c r="BD12" s="15">
        <v>1</v>
      </c>
      <c r="BE12" s="41">
        <f>Planos!$N4*'Projeção Lucros e Ganhos'!BD12</f>
        <v>160</v>
      </c>
      <c r="BF12" s="26"/>
      <c r="BG12" s="15">
        <v>1</v>
      </c>
      <c r="BH12" s="41">
        <f>Planos!$N4*'Projeção Lucros e Ganhos'!BG12</f>
        <v>160</v>
      </c>
      <c r="BI12" s="26"/>
      <c r="BJ12" s="15">
        <v>1</v>
      </c>
      <c r="BK12" s="41">
        <f>Planos!$N4*'Projeção Lucros e Ganhos'!BJ12</f>
        <v>160</v>
      </c>
      <c r="BL12" s="26"/>
      <c r="BM12" s="15">
        <v>1</v>
      </c>
      <c r="BN12" s="41">
        <f>Planos!$N4*'Projeção Lucros e Ganhos'!BM12</f>
        <v>160</v>
      </c>
      <c r="BO12" s="26"/>
      <c r="BP12" s="15">
        <v>1</v>
      </c>
      <c r="BQ12" s="41">
        <f>Planos!$N4*'Projeção Lucros e Ganhos'!BP12</f>
        <v>160</v>
      </c>
      <c r="BR12" s="26"/>
      <c r="BS12" s="15">
        <v>1</v>
      </c>
      <c r="BT12" s="41">
        <f>Planos!$N4*'Projeção Lucros e Ganhos'!BS12</f>
        <v>160</v>
      </c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</row>
    <row r="13" spans="1:148" s="11" customFormat="1" x14ac:dyDescent="0.25">
      <c r="C13" s="35"/>
      <c r="F13" s="42"/>
      <c r="I13" s="42"/>
      <c r="L13" s="42"/>
      <c r="O13" s="42"/>
      <c r="R13" s="42"/>
      <c r="U13" s="42"/>
      <c r="X13" s="42"/>
      <c r="AA13" s="42"/>
      <c r="AD13" s="42"/>
      <c r="AG13" s="42"/>
      <c r="AJ13" s="42"/>
      <c r="AM13" s="42"/>
      <c r="AP13" s="42"/>
      <c r="AS13" s="42"/>
      <c r="AV13" s="42"/>
      <c r="AY13" s="42"/>
      <c r="BB13" s="42"/>
      <c r="BE13" s="42"/>
      <c r="BH13" s="42"/>
      <c r="BK13" s="42"/>
      <c r="BN13" s="42"/>
      <c r="BQ13" s="42"/>
      <c r="BT13" s="42"/>
    </row>
    <row r="14" spans="1:148" s="4" customFormat="1" x14ac:dyDescent="0.25">
      <c r="A14" s="4" t="s">
        <v>73</v>
      </c>
      <c r="C14" s="36">
        <f>SUM(C4:C13)</f>
        <v>354</v>
      </c>
      <c r="D14" s="27"/>
      <c r="F14" s="43">
        <f t="shared" ref="F14" si="0">SUM(F4:F13)</f>
        <v>619</v>
      </c>
      <c r="G14" s="27"/>
      <c r="H14" s="4" t="s">
        <v>73</v>
      </c>
      <c r="I14" s="43">
        <f t="shared" ref="I14" si="1">SUM(I4:I13)</f>
        <v>1870</v>
      </c>
      <c r="J14" s="27"/>
      <c r="K14" s="4" t="s">
        <v>73</v>
      </c>
      <c r="L14" s="43">
        <f t="shared" ref="L14" si="2">SUM(L4:L13)</f>
        <v>2238</v>
      </c>
      <c r="M14" s="27"/>
      <c r="N14" s="4" t="s">
        <v>73</v>
      </c>
      <c r="O14" s="43">
        <f t="shared" ref="O14" si="3">SUM(O4:O13)</f>
        <v>2400</v>
      </c>
      <c r="P14" s="27"/>
      <c r="Q14" s="4" t="s">
        <v>73</v>
      </c>
      <c r="R14" s="43">
        <f t="shared" ref="R14" si="4">SUM(R4:R13)</f>
        <v>4061</v>
      </c>
      <c r="S14" s="27"/>
      <c r="T14" s="4" t="s">
        <v>73</v>
      </c>
      <c r="U14" s="43">
        <f t="shared" ref="U14" si="5">SUM(U4:U13)</f>
        <v>4309</v>
      </c>
      <c r="V14" s="27"/>
      <c r="W14" s="4" t="s">
        <v>73</v>
      </c>
      <c r="X14" s="43">
        <f t="shared" ref="X14" si="6">SUM(X4:X13)</f>
        <v>4634</v>
      </c>
      <c r="Y14" s="27"/>
      <c r="Z14" s="4" t="s">
        <v>54</v>
      </c>
      <c r="AA14" s="43">
        <f t="shared" ref="AA14" si="7">SUM(AA4:AA13)</f>
        <v>5135</v>
      </c>
      <c r="AB14" s="27"/>
      <c r="AC14" s="4" t="s">
        <v>54</v>
      </c>
      <c r="AD14" s="43">
        <f t="shared" ref="AD14" si="8">SUM(AD4:AD13)</f>
        <v>2725</v>
      </c>
      <c r="AE14" s="27"/>
      <c r="AF14" s="4" t="s">
        <v>54</v>
      </c>
      <c r="AG14" s="43">
        <f t="shared" ref="AG14" si="9">SUM(AG4:AG13)</f>
        <v>2725</v>
      </c>
      <c r="AH14" s="27"/>
      <c r="AI14" s="4" t="s">
        <v>54</v>
      </c>
      <c r="AJ14" s="43">
        <f t="shared" ref="AJ14" si="10">SUM(AJ4:AJ13)</f>
        <v>2725</v>
      </c>
      <c r="AK14" s="27"/>
      <c r="AL14" s="4" t="s">
        <v>54</v>
      </c>
      <c r="AM14" s="43">
        <f t="shared" ref="AM14" si="11">SUM(AM4:AM13)</f>
        <v>4634</v>
      </c>
      <c r="AN14" s="27"/>
      <c r="AO14" s="4" t="s">
        <v>54</v>
      </c>
      <c r="AP14" s="43">
        <f t="shared" ref="AP14" si="12">SUM(AP4:AP13)</f>
        <v>6059</v>
      </c>
      <c r="AQ14" s="27"/>
      <c r="AR14" s="4" t="s">
        <v>54</v>
      </c>
      <c r="AS14" s="43">
        <f t="shared" ref="AS14" si="13">SUM(AS4:AS13)</f>
        <v>6059</v>
      </c>
      <c r="AT14" s="27"/>
      <c r="AU14" s="4" t="s">
        <v>54</v>
      </c>
      <c r="AV14" s="43">
        <f t="shared" ref="AV14" si="14">SUM(AV4:AV13)</f>
        <v>6059</v>
      </c>
      <c r="AW14" s="27"/>
      <c r="AX14" s="4" t="s">
        <v>54</v>
      </c>
      <c r="AY14" s="43">
        <f t="shared" ref="AY14" si="15">SUM(AY4:AY13)</f>
        <v>6059</v>
      </c>
      <c r="AZ14" s="27"/>
      <c r="BA14" s="4" t="s">
        <v>54</v>
      </c>
      <c r="BB14" s="43">
        <f t="shared" ref="BB14" si="16">SUM(BB4:BB13)</f>
        <v>6059</v>
      </c>
      <c r="BC14" s="27"/>
      <c r="BD14" s="4" t="s">
        <v>54</v>
      </c>
      <c r="BE14" s="43">
        <f t="shared" ref="BE14" si="17">SUM(BE4:BE13)</f>
        <v>6059</v>
      </c>
      <c r="BF14" s="27"/>
      <c r="BG14" s="4" t="s">
        <v>54</v>
      </c>
      <c r="BH14" s="43">
        <f t="shared" ref="BH14" si="18">SUM(BH4:BH13)</f>
        <v>6059</v>
      </c>
      <c r="BI14" s="27"/>
      <c r="BJ14" s="4" t="s">
        <v>54</v>
      </c>
      <c r="BK14" s="43">
        <f t="shared" ref="BK14" si="19">SUM(BK4:BK13)</f>
        <v>6059</v>
      </c>
      <c r="BL14" s="27"/>
      <c r="BM14" s="4" t="s">
        <v>54</v>
      </c>
      <c r="BN14" s="43">
        <f t="shared" ref="BN14" si="20">SUM(BN4:BN13)</f>
        <v>6059</v>
      </c>
      <c r="BO14" s="27"/>
      <c r="BP14" s="4" t="s">
        <v>54</v>
      </c>
      <c r="BQ14" s="43">
        <f t="shared" ref="BQ14" si="21">SUM(BQ4:BQ13)</f>
        <v>6059</v>
      </c>
      <c r="BR14" s="27"/>
      <c r="BS14" s="4" t="s">
        <v>54</v>
      </c>
      <c r="BT14" s="43">
        <f t="shared" ref="BT14" si="22">SUM(BT4:BT13)</f>
        <v>6059</v>
      </c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</row>
    <row r="15" spans="1:148" s="5" customFormat="1" x14ac:dyDescent="0.25">
      <c r="A15" s="5" t="s">
        <v>71</v>
      </c>
      <c r="C15" s="37">
        <f>(B4*Planos!$C20)+(B5*Planos!$D20)+(B6*Planos!$E20)+(B7*Planos!$F20)</f>
        <v>35</v>
      </c>
      <c r="D15" s="28"/>
      <c r="F15" s="44">
        <f>(E4*Planos!$C20)+(E5*Planos!$D20)+(E6*Planos!$E20)+(E7*Planos!$F20)</f>
        <v>70</v>
      </c>
      <c r="G15" s="28"/>
      <c r="H15" s="5" t="s">
        <v>71</v>
      </c>
      <c r="I15" s="44">
        <f>(H4*Planos!$C20)+(H5*Planos!$D20)+(H6*Planos!$E20)+(H7*Planos!$F20)</f>
        <v>401</v>
      </c>
      <c r="J15" s="28"/>
      <c r="K15" s="5" t="s">
        <v>71</v>
      </c>
      <c r="L15" s="44">
        <f>(K4*Planos!$C20)+(K5*Planos!$D20)+(K6*Planos!$E20)+(K7*Planos!$F20)</f>
        <v>459</v>
      </c>
      <c r="M15" s="28"/>
      <c r="N15" s="5" t="s">
        <v>71</v>
      </c>
      <c r="O15" s="44">
        <f>(N4*Planos!$C20)+(N5*Planos!$D20)+(N6*Planos!$E20)+(N7*Planos!$F20)</f>
        <v>471</v>
      </c>
      <c r="P15" s="28"/>
      <c r="Q15" s="5" t="s">
        <v>71</v>
      </c>
      <c r="R15" s="44">
        <f>(Q4*Planos!$C20)+(Q5*Planos!$D20)+(Q6*Planos!$E20)+(Q7*Planos!$F20)</f>
        <v>857</v>
      </c>
      <c r="S15" s="28"/>
      <c r="T15" s="5" t="s">
        <v>71</v>
      </c>
      <c r="U15" s="44">
        <f>(T4*Planos!$C20)+(T5*Planos!$D20)+(T6*Planos!$E20)+(T7*Planos!$F20)</f>
        <v>930</v>
      </c>
      <c r="V15" s="28"/>
      <c r="W15" s="5" t="s">
        <v>71</v>
      </c>
      <c r="X15" s="44">
        <f>(W4*Planos!$C20)+(W5*Planos!$D20)+(W6*Planos!$E20)+(W7*Planos!$F20)</f>
        <v>1005</v>
      </c>
      <c r="Y15" s="28"/>
      <c r="Z15" s="5" t="s">
        <v>53</v>
      </c>
      <c r="AA15" s="44">
        <f>(Z4*Planos!$C20)+(Z5*Planos!$D20)+(Z6*Planos!$E20)+(Z7*Planos!$F20)</f>
        <v>1131</v>
      </c>
      <c r="AB15" s="28"/>
      <c r="AC15" s="5" t="s">
        <v>53</v>
      </c>
      <c r="AD15" s="44">
        <f>(AC4*Planos!$C20)+(AC5*Planos!$D20)+(AC6*Planos!$E20)+(AC7*Planos!$F20)</f>
        <v>546</v>
      </c>
      <c r="AE15" s="28"/>
      <c r="AF15" s="5" t="s">
        <v>53</v>
      </c>
      <c r="AG15" s="44">
        <f>(AF4*Planos!$C20)+(AF5*Planos!$D20)+(AF6*Planos!$E20)+(AF7*Planos!$F20)</f>
        <v>546</v>
      </c>
      <c r="AH15" s="28"/>
      <c r="AI15" s="5" t="s">
        <v>53</v>
      </c>
      <c r="AJ15" s="44">
        <f>(AI4*Planos!$C20)+(AI5*Planos!$D20)+(AI6*Planos!$E20)+(AI7*Planos!$F20)</f>
        <v>546</v>
      </c>
      <c r="AK15" s="28"/>
      <c r="AL15" s="5" t="s">
        <v>53</v>
      </c>
      <c r="AM15" s="44">
        <f>(AL4*Planos!$C20)+(AL5*Planos!$D20)+(AL6*Planos!$E20)+(AL7*Planos!$F20)</f>
        <v>1005</v>
      </c>
      <c r="AN15" s="28"/>
      <c r="AO15" s="5" t="s">
        <v>53</v>
      </c>
      <c r="AP15" s="44">
        <f>(AO4*Planos!$C20)+(AO5*Planos!$D20)+(AO6*Planos!$E20)+(AO7*Planos!$F20)</f>
        <v>1300</v>
      </c>
      <c r="AQ15" s="28"/>
      <c r="AR15" s="5" t="s">
        <v>53</v>
      </c>
      <c r="AS15" s="44">
        <f>(AR4*Planos!$C20)+(AR5*Planos!$D20)+(AR6*Planos!$E20)+(AR7*Planos!$F20)</f>
        <v>1300</v>
      </c>
      <c r="AT15" s="28"/>
      <c r="AU15" s="5" t="s">
        <v>53</v>
      </c>
      <c r="AV15" s="44">
        <f>(AU4*Planos!$C20)+(AU5*Planos!$D20)+(AU6*Planos!$E20)+(AU7*Planos!$F20)</f>
        <v>1300</v>
      </c>
      <c r="AW15" s="28"/>
      <c r="AX15" s="5" t="s">
        <v>53</v>
      </c>
      <c r="AY15" s="44">
        <f>(AX4*Planos!$C20)+(AX5*Planos!$D20)+(AX6*Planos!$E20)+(AX7*Planos!$F20)</f>
        <v>1300</v>
      </c>
      <c r="AZ15" s="28"/>
      <c r="BA15" s="5" t="s">
        <v>53</v>
      </c>
      <c r="BB15" s="44">
        <f>(BA4*Planos!$C20)+(BA5*Planos!$D20)+(BA6*Planos!$E20)+(BA7*Planos!$F20)</f>
        <v>1300</v>
      </c>
      <c r="BC15" s="28"/>
      <c r="BD15" s="5" t="s">
        <v>53</v>
      </c>
      <c r="BE15" s="44">
        <f>(BD4*Planos!$C20)+(BD5*Planos!$D20)+(BD6*Planos!$E20)+(BD7*Planos!$F20)</f>
        <v>1300</v>
      </c>
      <c r="BF15" s="28"/>
      <c r="BG15" s="5" t="s">
        <v>53</v>
      </c>
      <c r="BH15" s="44">
        <f>(BG4*Planos!$C20)+(BG5*Planos!$D20)+(BG6*Planos!$E20)+(BG7*Planos!$F20)</f>
        <v>1300</v>
      </c>
      <c r="BI15" s="28"/>
      <c r="BJ15" s="5" t="s">
        <v>53</v>
      </c>
      <c r="BK15" s="44">
        <f>(BJ4*Planos!$C20)+(BJ5*Planos!$D20)+(BJ6*Planos!$E20)+(BJ7*Planos!$F20)</f>
        <v>1300</v>
      </c>
      <c r="BL15" s="28"/>
      <c r="BM15" s="5" t="s">
        <v>53</v>
      </c>
      <c r="BN15" s="44">
        <f>(BM4*Planos!$C20)+(BM5*Planos!$D20)+(BM6*Planos!$E20)+(BM7*Planos!$F20)</f>
        <v>1300</v>
      </c>
      <c r="BO15" s="28"/>
      <c r="BP15" s="5" t="s">
        <v>53</v>
      </c>
      <c r="BQ15" s="44">
        <f>(BP4*Planos!$C20)+(BP5*Planos!$D20)+(BP6*Planos!$E20)+(BP7*Planos!$F20)</f>
        <v>1300</v>
      </c>
      <c r="BR15" s="28"/>
      <c r="BS15" s="5" t="s">
        <v>53</v>
      </c>
      <c r="BT15" s="44">
        <f>(BS4*Planos!$C20)+(BS5*Planos!$D20)+(BS6*Planos!$E20)+(BS7*Planos!$F20)</f>
        <v>1300</v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</row>
    <row r="16" spans="1:148" s="6" customFormat="1" x14ac:dyDescent="0.25">
      <c r="A16" s="6" t="s">
        <v>72</v>
      </c>
      <c r="C16" s="38">
        <f>Despesas!B97</f>
        <v>945</v>
      </c>
      <c r="D16" s="29"/>
      <c r="F16" s="38">
        <f>Despesas!C97</f>
        <v>385</v>
      </c>
      <c r="G16" s="29"/>
      <c r="H16" s="6" t="s">
        <v>72</v>
      </c>
      <c r="I16" s="38">
        <f>Despesas!D97</f>
        <v>385</v>
      </c>
      <c r="J16" s="29"/>
      <c r="K16" s="6" t="s">
        <v>72</v>
      </c>
      <c r="L16" s="38">
        <f>Despesas!E97</f>
        <v>385</v>
      </c>
      <c r="M16" s="29"/>
      <c r="N16" s="6" t="s">
        <v>72</v>
      </c>
      <c r="O16" s="38">
        <f>Despesas!F97</f>
        <v>385</v>
      </c>
      <c r="P16" s="29"/>
      <c r="Q16" s="6" t="s">
        <v>72</v>
      </c>
      <c r="R16" s="38">
        <f>Despesas!G97</f>
        <v>985</v>
      </c>
      <c r="S16" s="29"/>
      <c r="T16" s="6" t="s">
        <v>72</v>
      </c>
      <c r="U16" s="38">
        <f>Despesas!H97</f>
        <v>985</v>
      </c>
      <c r="V16" s="29"/>
      <c r="W16" s="6" t="s">
        <v>72</v>
      </c>
      <c r="X16" s="38">
        <f>Despesas!I97</f>
        <v>985</v>
      </c>
      <c r="Y16" s="29"/>
      <c r="Z16" s="6" t="s">
        <v>72</v>
      </c>
      <c r="AA16" s="38">
        <f>Despesas!J97</f>
        <v>985</v>
      </c>
      <c r="AB16" s="29"/>
      <c r="AC16" s="6" t="s">
        <v>72</v>
      </c>
      <c r="AD16" s="38">
        <f>Despesas!K97</f>
        <v>3985</v>
      </c>
      <c r="AE16" s="29"/>
      <c r="AF16" s="6" t="s">
        <v>72</v>
      </c>
      <c r="AG16" s="38">
        <f>Despesas!L97</f>
        <v>3985</v>
      </c>
      <c r="AH16" s="29"/>
      <c r="AI16" s="6" t="s">
        <v>72</v>
      </c>
      <c r="AJ16" s="38">
        <f>Despesas!M97</f>
        <v>3985</v>
      </c>
      <c r="AK16" s="29"/>
      <c r="AL16" s="6" t="s">
        <v>72</v>
      </c>
      <c r="AM16" s="38">
        <f>Despesas!N97</f>
        <v>13885</v>
      </c>
      <c r="AN16" s="29"/>
      <c r="AO16" s="6" t="s">
        <v>72</v>
      </c>
      <c r="AP16" s="38">
        <f>Despesas!O97</f>
        <v>13885</v>
      </c>
      <c r="AQ16" s="29"/>
      <c r="AR16" s="6" t="s">
        <v>72</v>
      </c>
      <c r="AS16" s="38">
        <f>Despesas!P97</f>
        <v>16885</v>
      </c>
      <c r="AT16" s="29"/>
      <c r="AU16" s="6" t="s">
        <v>72</v>
      </c>
      <c r="AV16" s="38">
        <f>Despesas!Q97</f>
        <v>16885</v>
      </c>
      <c r="AW16" s="29"/>
      <c r="AX16" s="6" t="s">
        <v>72</v>
      </c>
      <c r="AY16" s="38">
        <f>Despesas!R97</f>
        <v>18670</v>
      </c>
      <c r="AZ16" s="29"/>
      <c r="BA16" s="6" t="s">
        <v>72</v>
      </c>
      <c r="BB16" s="38">
        <f>Despesas!S97</f>
        <v>21670</v>
      </c>
      <c r="BC16" s="29"/>
      <c r="BD16" s="6" t="s">
        <v>72</v>
      </c>
      <c r="BE16" s="38">
        <f>Despesas!T97</f>
        <v>21670</v>
      </c>
      <c r="BF16" s="29"/>
      <c r="BG16" s="6" t="s">
        <v>72</v>
      </c>
      <c r="BH16" s="38">
        <f>Despesas!U97</f>
        <v>21670</v>
      </c>
      <c r="BI16" s="29"/>
      <c r="BJ16" s="6" t="s">
        <v>72</v>
      </c>
      <c r="BK16" s="38">
        <f>Despesas!V97</f>
        <v>21670</v>
      </c>
      <c r="BL16" s="29"/>
      <c r="BM16" s="6" t="s">
        <v>72</v>
      </c>
      <c r="BN16" s="38">
        <f>Despesas!W97</f>
        <v>21670</v>
      </c>
      <c r="BO16" s="29"/>
      <c r="BP16" s="6" t="s">
        <v>72</v>
      </c>
      <c r="BQ16" s="38">
        <f>Despesas!X97</f>
        <v>21670</v>
      </c>
      <c r="BR16" s="29"/>
      <c r="BS16" s="6" t="s">
        <v>72</v>
      </c>
      <c r="BT16" s="38">
        <f>Despesas!Y97</f>
        <v>21670</v>
      </c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</row>
    <row r="17" spans="1:148" s="3" customFormat="1" x14ac:dyDescent="0.25">
      <c r="A17" s="3" t="s">
        <v>86</v>
      </c>
      <c r="C17" s="39">
        <f>C14-(C15+C16)</f>
        <v>-626</v>
      </c>
      <c r="D17" s="30"/>
      <c r="F17" s="45">
        <f t="shared" ref="F17" si="23">F14-(F15+F16)</f>
        <v>164</v>
      </c>
      <c r="G17" s="30"/>
      <c r="H17" s="3" t="s">
        <v>74</v>
      </c>
      <c r="I17" s="45">
        <f t="shared" ref="I17" si="24">I14-(I15+I16)</f>
        <v>1084</v>
      </c>
      <c r="J17" s="30"/>
      <c r="K17" s="3" t="s">
        <v>74</v>
      </c>
      <c r="L17" s="45">
        <f t="shared" ref="L17:BT17" si="25">L14-(L15+L16)</f>
        <v>1394</v>
      </c>
      <c r="M17" s="30"/>
      <c r="N17" s="3" t="s">
        <v>74</v>
      </c>
      <c r="O17" s="45">
        <f t="shared" si="25"/>
        <v>1544</v>
      </c>
      <c r="P17" s="30"/>
      <c r="Q17" s="3" t="s">
        <v>74</v>
      </c>
      <c r="R17" s="45">
        <f t="shared" si="25"/>
        <v>2219</v>
      </c>
      <c r="S17" s="30"/>
      <c r="T17" s="3" t="s">
        <v>74</v>
      </c>
      <c r="U17" s="45">
        <f t="shared" si="25"/>
        <v>2394</v>
      </c>
      <c r="V17" s="30"/>
      <c r="W17" s="3" t="s">
        <v>74</v>
      </c>
      <c r="X17" s="45">
        <f t="shared" si="25"/>
        <v>2644</v>
      </c>
      <c r="Y17" s="30"/>
      <c r="Z17" s="3" t="s">
        <v>74</v>
      </c>
      <c r="AA17" s="45">
        <f t="shared" si="25"/>
        <v>3019</v>
      </c>
      <c r="AB17" s="30"/>
      <c r="AC17" s="3" t="s">
        <v>74</v>
      </c>
      <c r="AD17" s="45">
        <f t="shared" si="25"/>
        <v>-1806</v>
      </c>
      <c r="AE17" s="30"/>
      <c r="AF17" s="3" t="s">
        <v>74</v>
      </c>
      <c r="AG17" s="45">
        <f t="shared" si="25"/>
        <v>-1806</v>
      </c>
      <c r="AH17" s="30"/>
      <c r="AI17" s="3" t="s">
        <v>74</v>
      </c>
      <c r="AJ17" s="45">
        <f t="shared" si="25"/>
        <v>-1806</v>
      </c>
      <c r="AK17" s="30"/>
      <c r="AL17" s="3" t="s">
        <v>74</v>
      </c>
      <c r="AM17" s="45">
        <f t="shared" si="25"/>
        <v>-10256</v>
      </c>
      <c r="AN17" s="30"/>
      <c r="AO17" s="3" t="s">
        <v>74</v>
      </c>
      <c r="AP17" s="45">
        <f t="shared" si="25"/>
        <v>-9126</v>
      </c>
      <c r="AQ17" s="30"/>
      <c r="AR17" s="3" t="s">
        <v>74</v>
      </c>
      <c r="AS17" s="45">
        <f t="shared" si="25"/>
        <v>-12126</v>
      </c>
      <c r="AT17" s="30"/>
      <c r="AU17" s="3" t="s">
        <v>74</v>
      </c>
      <c r="AV17" s="45">
        <f t="shared" si="25"/>
        <v>-12126</v>
      </c>
      <c r="AW17" s="30"/>
      <c r="AX17" s="3" t="s">
        <v>74</v>
      </c>
      <c r="AY17" s="45">
        <f t="shared" si="25"/>
        <v>-13911</v>
      </c>
      <c r="AZ17" s="30"/>
      <c r="BA17" s="3" t="s">
        <v>74</v>
      </c>
      <c r="BB17" s="45">
        <f t="shared" si="25"/>
        <v>-16911</v>
      </c>
      <c r="BC17" s="30"/>
      <c r="BD17" s="3" t="s">
        <v>74</v>
      </c>
      <c r="BE17" s="45">
        <f t="shared" si="25"/>
        <v>-16911</v>
      </c>
      <c r="BF17" s="30"/>
      <c r="BG17" s="3" t="s">
        <v>74</v>
      </c>
      <c r="BH17" s="45">
        <f t="shared" si="25"/>
        <v>-16911</v>
      </c>
      <c r="BI17" s="30"/>
      <c r="BJ17" s="3" t="s">
        <v>74</v>
      </c>
      <c r="BK17" s="45">
        <f t="shared" si="25"/>
        <v>-16911</v>
      </c>
      <c r="BL17" s="30"/>
      <c r="BM17" s="3" t="s">
        <v>74</v>
      </c>
      <c r="BN17" s="45">
        <f t="shared" si="25"/>
        <v>-16911</v>
      </c>
      <c r="BO17" s="30"/>
      <c r="BP17" s="3" t="s">
        <v>74</v>
      </c>
      <c r="BQ17" s="45">
        <f t="shared" si="25"/>
        <v>-16911</v>
      </c>
      <c r="BR17" s="30"/>
      <c r="BS17" s="3" t="s">
        <v>74</v>
      </c>
      <c r="BT17" s="45">
        <f t="shared" si="25"/>
        <v>-16911</v>
      </c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</row>
    <row r="18" spans="1:148" s="61" customFormat="1" x14ac:dyDescent="0.25">
      <c r="A18" s="61" t="s">
        <v>87</v>
      </c>
      <c r="C18" s="61">
        <v>0</v>
      </c>
      <c r="D18" s="69"/>
      <c r="F18" s="61">
        <v>0</v>
      </c>
      <c r="G18" s="69"/>
      <c r="I18" s="61">
        <v>0</v>
      </c>
      <c r="J18" s="69"/>
      <c r="L18" s="61">
        <v>0</v>
      </c>
      <c r="M18" s="69"/>
      <c r="O18" s="61">
        <v>0</v>
      </c>
      <c r="P18" s="69"/>
      <c r="R18" s="61">
        <v>0.03</v>
      </c>
      <c r="S18" s="69"/>
      <c r="U18" s="61">
        <v>0.03</v>
      </c>
      <c r="V18" s="69"/>
      <c r="X18" s="61">
        <v>0.05</v>
      </c>
      <c r="Y18" s="69"/>
      <c r="AA18" s="61">
        <v>0.03</v>
      </c>
      <c r="AB18" s="69"/>
      <c r="AD18" s="61">
        <v>0.03</v>
      </c>
      <c r="AE18" s="69"/>
      <c r="AF18" s="63"/>
      <c r="AG18" s="63">
        <v>0.04</v>
      </c>
      <c r="AH18" s="70"/>
      <c r="AI18" s="63"/>
      <c r="AJ18" s="63">
        <v>0.04</v>
      </c>
      <c r="AK18" s="70"/>
      <c r="AL18" s="63"/>
      <c r="AM18" s="63">
        <v>0.05</v>
      </c>
      <c r="AN18" s="70"/>
      <c r="AO18" s="63"/>
      <c r="AP18" s="63">
        <v>0.05</v>
      </c>
      <c r="AQ18" s="70"/>
      <c r="AR18" s="63"/>
      <c r="AS18" s="63">
        <v>0.05</v>
      </c>
      <c r="AT18" s="70"/>
      <c r="AU18" s="63"/>
      <c r="AV18" s="63">
        <v>0.05</v>
      </c>
      <c r="AW18" s="70"/>
      <c r="AX18" s="63"/>
      <c r="AY18" s="63">
        <v>0.05</v>
      </c>
      <c r="AZ18" s="70"/>
      <c r="BA18" s="63"/>
      <c r="BB18" s="63">
        <v>0.05</v>
      </c>
      <c r="BC18" s="71"/>
      <c r="BD18" s="62"/>
      <c r="BE18" s="62">
        <v>0.05</v>
      </c>
      <c r="BF18" s="71"/>
      <c r="BG18" s="62"/>
      <c r="BH18" s="62">
        <v>0.05</v>
      </c>
      <c r="BI18" s="71"/>
      <c r="BJ18" s="62"/>
      <c r="BK18" s="62">
        <v>0.05</v>
      </c>
      <c r="BL18" s="71"/>
      <c r="BM18" s="62"/>
      <c r="BN18" s="62">
        <v>0.05</v>
      </c>
      <c r="BO18" s="71"/>
      <c r="BP18" s="62"/>
      <c r="BQ18" s="62">
        <v>0.05</v>
      </c>
      <c r="BR18" s="71"/>
      <c r="BS18" s="62"/>
      <c r="BT18" s="62">
        <v>0.05</v>
      </c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</row>
    <row r="19" spans="1:148" s="7" customFormat="1" ht="25.5" customHeight="1" x14ac:dyDescent="0.3">
      <c r="A19" s="60" t="s">
        <v>55</v>
      </c>
      <c r="C19" s="40">
        <f>C17</f>
        <v>-626</v>
      </c>
      <c r="D19" s="31"/>
      <c r="F19" s="46">
        <f>(F14+C19)-(C19*F18)</f>
        <v>-7</v>
      </c>
      <c r="G19" s="31"/>
      <c r="I19" s="46">
        <f t="shared" ref="I19" si="26">(I14+F19)-(F19*I18)</f>
        <v>1863</v>
      </c>
      <c r="J19" s="31"/>
      <c r="L19" s="46">
        <f t="shared" ref="L19" si="27">(L14+I19)-(I19*L18)</f>
        <v>4101</v>
      </c>
      <c r="M19" s="31"/>
      <c r="O19" s="46">
        <f t="shared" ref="O19" si="28">(O14+L19)-(L19*O18)</f>
        <v>6501</v>
      </c>
      <c r="P19" s="31"/>
      <c r="R19" s="46">
        <f t="shared" ref="R19" si="29">(R14+O19)-(O19*R18)</f>
        <v>10366.969999999999</v>
      </c>
      <c r="S19" s="31"/>
      <c r="U19" s="46">
        <f t="shared" ref="U19" si="30">(U14+R19)-(R19*U18)</f>
        <v>14364.9609</v>
      </c>
      <c r="V19" s="31"/>
      <c r="X19" s="46">
        <f t="shared" ref="X19" si="31">(X14+U19)-(U19*X18)</f>
        <v>18280.712854999998</v>
      </c>
      <c r="Y19" s="31"/>
      <c r="AA19" s="46">
        <f t="shared" ref="AA19" si="32">(AA14+X19)-(X19*AA18)</f>
        <v>22867.291469349999</v>
      </c>
      <c r="AB19" s="31"/>
      <c r="AD19" s="46">
        <f t="shared" ref="AD19" si="33">(AD14+AA19)-(AA19*AD18)</f>
        <v>24906.2727252695</v>
      </c>
      <c r="AE19" s="31"/>
      <c r="AG19" s="46">
        <f t="shared" ref="AG19" si="34">(AG14+AD19)-(AD19*AG18)</f>
        <v>26635.021816258719</v>
      </c>
      <c r="AH19" s="31"/>
      <c r="AJ19" s="46">
        <f t="shared" ref="AJ19" si="35">(AJ14+AG19)-(AG19*AJ18)</f>
        <v>28294.62094360837</v>
      </c>
      <c r="AK19" s="31"/>
      <c r="AM19" s="46">
        <f t="shared" ref="AM19" si="36">(AM14+AJ19)-(AJ19*AM18)</f>
        <v>31513.889896427954</v>
      </c>
      <c r="AN19" s="31"/>
      <c r="AP19" s="46">
        <f t="shared" ref="AP19" si="37">(AP14+AM19)-(AM19*AP18)</f>
        <v>35997.19540160655</v>
      </c>
      <c r="AQ19" s="31"/>
      <c r="AS19" s="46">
        <f t="shared" ref="AS19" si="38">(AS14+AP19)-(AP19*AS18)</f>
        <v>40256.335631526221</v>
      </c>
      <c r="AT19" s="31"/>
      <c r="AV19" s="46">
        <f t="shared" ref="AV19" si="39">(AV14+AS19)-(AS19*AV18)</f>
        <v>44302.518849949913</v>
      </c>
      <c r="AW19" s="31"/>
      <c r="AY19" s="46">
        <f t="shared" ref="AY19" si="40">(AY14+AV19)-(AV19*AY18)</f>
        <v>48146.39290745242</v>
      </c>
      <c r="AZ19" s="31"/>
      <c r="BB19" s="46">
        <f t="shared" ref="BB19" si="41">(BB14+AY19)-(AY19*BB18)</f>
        <v>51798.073262079801</v>
      </c>
      <c r="BC19" s="31"/>
      <c r="BE19" s="46">
        <f t="shared" ref="BE19" si="42">(BE14+BB19)-(BB19*BE18)</f>
        <v>55267.169598975808</v>
      </c>
      <c r="BF19" s="31"/>
      <c r="BH19" s="46">
        <f t="shared" ref="BH19" si="43">(BH14+BE19)-(BE19*BH18)</f>
        <v>58562.811119027014</v>
      </c>
      <c r="BI19" s="31"/>
      <c r="BK19" s="46">
        <f t="shared" ref="BK19" si="44">(BK14+BH19)-(BH19*BK18)</f>
        <v>61693.670563075662</v>
      </c>
      <c r="BL19" s="31"/>
      <c r="BN19" s="46">
        <f t="shared" ref="BN19" si="45">(BN14+BK19)-(BK19*BN18)</f>
        <v>64667.987034921876</v>
      </c>
      <c r="BO19" s="31"/>
      <c r="BQ19" s="46">
        <f t="shared" ref="BQ19" si="46">(BQ14+BN19)-(BN19*BQ18)</f>
        <v>67493.587683175792</v>
      </c>
      <c r="BR19" s="31"/>
      <c r="BT19" s="46">
        <f t="shared" ref="BT19" si="47">(BT14+BQ19)-(BQ19*BT18)</f>
        <v>70177.908299016999</v>
      </c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</row>
    <row r="20" spans="1:148" s="73" customFormat="1" x14ac:dyDescent="0.25">
      <c r="A20" s="72" t="s">
        <v>88</v>
      </c>
      <c r="B20" s="72"/>
      <c r="C20" s="72">
        <f>SUM(B4:B9)</f>
        <v>2</v>
      </c>
      <c r="D20" s="72"/>
      <c r="E20" s="72"/>
      <c r="F20" s="72">
        <f>SUM(E4:E9)+C20-(C20*F18)</f>
        <v>5</v>
      </c>
      <c r="G20" s="72"/>
      <c r="H20" s="72"/>
      <c r="I20" s="72">
        <f t="shared" ref="I20" si="48">SUM(H4:H9)+F20-(F20*I18)</f>
        <v>13</v>
      </c>
      <c r="J20" s="72"/>
      <c r="K20" s="72"/>
      <c r="L20" s="72">
        <f t="shared" ref="L20" si="49">SUM(K4:K9)+I20-(I20*L18)</f>
        <v>22</v>
      </c>
      <c r="M20" s="72"/>
      <c r="N20" s="72"/>
      <c r="O20" s="72">
        <f t="shared" ref="O20" si="50">SUM(N4:N9)+L20-(L20*O18)</f>
        <v>32</v>
      </c>
      <c r="P20" s="72"/>
      <c r="Q20" s="72"/>
      <c r="R20" s="72">
        <f t="shared" ref="R20" si="51">SUM(Q4:Q9)+O20-(O20*R18)</f>
        <v>48.04</v>
      </c>
      <c r="S20" s="72"/>
      <c r="T20" s="72"/>
      <c r="U20" s="72">
        <f t="shared" ref="U20" si="52">SUM(T4:T9)+R20-(R20*U18)</f>
        <v>64.598799999999997</v>
      </c>
      <c r="V20" s="72"/>
      <c r="W20" s="72"/>
      <c r="X20" s="72">
        <f t="shared" ref="X20" si="53">SUM(W4:W9)+U20-(U20*X18)</f>
        <v>80.368859999999998</v>
      </c>
      <c r="Y20" s="72"/>
      <c r="Z20" s="72"/>
      <c r="AA20" s="72">
        <f t="shared" ref="AA20" si="54">SUM(Z4:Z9)+X20-(X20*AA18)</f>
        <v>99.957794199999995</v>
      </c>
      <c r="AB20" s="72"/>
      <c r="AC20" s="72"/>
      <c r="AD20" s="72">
        <f t="shared" ref="AD20" si="55">SUM(AC4:AC9)+AA20-(AA20*AD18)</f>
        <v>107.95906037399999</v>
      </c>
      <c r="AE20" s="72"/>
      <c r="AF20" s="72"/>
      <c r="AG20" s="72">
        <f t="shared" ref="AG20" si="56">SUM(AF4:AF9)+AD20-(AD20*AG18)</f>
        <v>114.64069795903998</v>
      </c>
      <c r="AH20" s="72"/>
      <c r="AI20" s="72"/>
      <c r="AJ20" s="72">
        <f t="shared" ref="AJ20" si="57">SUM(AI4:AI9)+AG20-(AG20*AJ18)</f>
        <v>121.05507004067839</v>
      </c>
      <c r="AK20" s="72"/>
      <c r="AL20" s="72"/>
      <c r="AM20" s="72">
        <f t="shared" ref="AM20" si="58">SUM(AL4:AL9)+AJ20-(AJ20*AM18)</f>
        <v>134.00231653864449</v>
      </c>
      <c r="AN20" s="72"/>
      <c r="AO20" s="72"/>
      <c r="AP20" s="72">
        <f t="shared" ref="AP20" si="59">SUM(AO4:AO9)+AM20-(AM20*AP18)</f>
        <v>151.30220071171226</v>
      </c>
      <c r="AQ20" s="72"/>
      <c r="AR20" s="72"/>
      <c r="AS20" s="72">
        <f t="shared" ref="AS20" si="60">SUM(AR4:AR9)+AP20-(AP20*AS18)</f>
        <v>167.73709067612666</v>
      </c>
      <c r="AT20" s="72"/>
      <c r="AU20" s="72"/>
      <c r="AV20" s="72">
        <f t="shared" ref="AV20" si="61">SUM(AU4:AU9)+AS20-(AS20*AV18)</f>
        <v>183.35023614232031</v>
      </c>
      <c r="AW20" s="72"/>
      <c r="AX20" s="72"/>
      <c r="AY20" s="72">
        <f t="shared" ref="AY20" si="62">SUM(AX4:AX9)+AV20-(AV20*AY18)</f>
        <v>198.18272433520428</v>
      </c>
      <c r="AZ20" s="72"/>
      <c r="BA20" s="72"/>
      <c r="BB20" s="72">
        <f t="shared" ref="BB20" si="63">SUM(BA4:BA9)+AY20-(AY20*BB18)</f>
        <v>212.27358811844408</v>
      </c>
      <c r="BC20" s="72"/>
      <c r="BD20" s="72"/>
      <c r="BE20" s="72">
        <f t="shared" ref="BE20" si="64">SUM(BD4:BD9)+BB20-(BB20*BE18)</f>
        <v>225.65990871252188</v>
      </c>
      <c r="BF20" s="72"/>
      <c r="BG20" s="72"/>
      <c r="BH20" s="72">
        <f t="shared" ref="BH20" si="65">SUM(BG4:BG9)+BE20-(BE20*BH18)</f>
        <v>238.37691327689578</v>
      </c>
      <c r="BI20" s="72"/>
      <c r="BJ20" s="72"/>
      <c r="BK20" s="72">
        <f t="shared" ref="BK20" si="66">SUM(BJ4:BJ9)+BH20-(BH20*BK18)</f>
        <v>250.45806761305099</v>
      </c>
      <c r="BL20" s="72"/>
      <c r="BM20" s="72"/>
      <c r="BN20" s="72">
        <f t="shared" ref="BN20" si="67">SUM(BM4:BM9)+BK20-(BK20*BN18)</f>
        <v>261.93516423239839</v>
      </c>
      <c r="BO20" s="72"/>
      <c r="BP20" s="72"/>
      <c r="BQ20" s="72">
        <f t="shared" ref="BQ20" si="68">SUM(BP4:BP9)+BN20-(BN20*BQ18)</f>
        <v>272.83840602077845</v>
      </c>
      <c r="BR20" s="72"/>
      <c r="BS20" s="72"/>
      <c r="BT20" s="72">
        <f t="shared" ref="BT20" si="69">SUM(BS4:BS9)+BQ20-(BQ20*BT18)</f>
        <v>283.19648571973954</v>
      </c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</row>
    <row r="21" spans="1:148" ht="15" customHeight="1" x14ac:dyDescent="0.25">
      <c r="A21" s="11"/>
      <c r="B21" s="11"/>
      <c r="C21" s="11"/>
      <c r="E21" s="11"/>
      <c r="F21" s="11"/>
      <c r="H21" s="11"/>
      <c r="I21" s="11"/>
      <c r="K21" s="11"/>
      <c r="L21" s="11"/>
      <c r="N21" s="11"/>
      <c r="O21" s="11"/>
      <c r="Q21" s="11"/>
      <c r="R21" s="11"/>
      <c r="T21" s="11"/>
      <c r="U21" s="11"/>
      <c r="W21" s="11"/>
      <c r="X21" s="11"/>
      <c r="Z21" s="11"/>
      <c r="AA21" s="11"/>
      <c r="AC21" s="11"/>
      <c r="AD21" s="11"/>
      <c r="AF21" s="11"/>
      <c r="AG21" s="11"/>
      <c r="AI21" s="11"/>
      <c r="AJ21" s="11"/>
      <c r="AL21" s="74" t="s">
        <v>85</v>
      </c>
      <c r="AM21" s="74"/>
      <c r="AO21" s="11"/>
      <c r="AP21" s="11"/>
      <c r="AR21" s="11"/>
      <c r="AS21" s="11"/>
      <c r="AU21" s="11"/>
      <c r="AV21" s="11"/>
      <c r="AX21" s="11"/>
      <c r="AY21" s="11"/>
      <c r="BA21" s="11"/>
      <c r="BB21" s="11"/>
      <c r="BD21" s="11"/>
      <c r="BE21" s="11"/>
      <c r="BG21" s="11"/>
      <c r="BH21" s="11"/>
      <c r="BJ21" s="11"/>
      <c r="BK21" s="11"/>
      <c r="BM21" s="11"/>
      <c r="BN21" s="11"/>
      <c r="BP21" s="11"/>
      <c r="BQ21" s="11"/>
      <c r="BS21" s="11"/>
      <c r="BT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</row>
    <row r="22" spans="1:148" ht="15" customHeight="1" x14ac:dyDescent="0.25">
      <c r="A22" s="11"/>
      <c r="B22" s="11"/>
      <c r="C22" s="11"/>
      <c r="E22" s="11"/>
      <c r="F22" s="11"/>
      <c r="H22" s="11"/>
      <c r="I22" s="11"/>
      <c r="K22" s="11"/>
      <c r="L22" s="11"/>
      <c r="N22" s="11"/>
      <c r="O22" s="11"/>
      <c r="Q22" s="74" t="s">
        <v>70</v>
      </c>
      <c r="R22" s="74"/>
      <c r="T22" s="11"/>
      <c r="U22" s="11"/>
      <c r="W22" s="11"/>
      <c r="X22" s="11"/>
      <c r="Z22" s="11"/>
      <c r="AA22" s="11"/>
      <c r="AC22" s="11"/>
      <c r="AD22" s="11"/>
      <c r="AF22" s="11"/>
      <c r="AG22" s="11"/>
      <c r="AI22" s="11"/>
      <c r="AJ22" s="11"/>
      <c r="AL22" s="74"/>
      <c r="AM22" s="74"/>
      <c r="AO22" s="11"/>
      <c r="AP22" s="11"/>
      <c r="AR22" s="11"/>
      <c r="AS22" s="11"/>
      <c r="AU22" s="11"/>
      <c r="AV22" s="11"/>
      <c r="AX22" s="11"/>
      <c r="AY22" s="11"/>
      <c r="BA22" s="11"/>
      <c r="BB22" s="11"/>
      <c r="BD22" s="11"/>
      <c r="BE22" s="11"/>
      <c r="BG22" s="11"/>
      <c r="BH22" s="11"/>
      <c r="BJ22" s="11"/>
      <c r="BK22" s="11"/>
      <c r="BM22" s="11"/>
      <c r="BN22" s="11"/>
      <c r="BP22" s="11"/>
      <c r="BQ22" s="11"/>
      <c r="BS22" s="11"/>
      <c r="BT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</row>
    <row r="23" spans="1:148" x14ac:dyDescent="0.25">
      <c r="A23" s="11"/>
      <c r="B23" s="11"/>
      <c r="C23" s="11"/>
      <c r="E23" s="11"/>
      <c r="F23" s="11"/>
      <c r="H23" s="11"/>
      <c r="I23" s="11"/>
      <c r="K23" s="11"/>
      <c r="L23" s="11"/>
      <c r="N23" s="11"/>
      <c r="O23" s="11"/>
      <c r="Q23" s="74"/>
      <c r="R23" s="74"/>
      <c r="T23" s="11"/>
      <c r="U23" s="11"/>
      <c r="W23" s="11"/>
      <c r="X23" s="11"/>
      <c r="Z23" s="11"/>
      <c r="AA23" s="11"/>
      <c r="AC23" s="11"/>
      <c r="AD23" s="11"/>
      <c r="AF23" s="11"/>
      <c r="AG23" s="11"/>
      <c r="AI23" s="11"/>
      <c r="AJ23" s="11"/>
      <c r="AL23" s="74"/>
      <c r="AM23" s="74"/>
      <c r="AO23" s="11"/>
      <c r="AP23" s="11"/>
      <c r="AR23" s="11"/>
      <c r="AS23" s="11"/>
      <c r="AU23" s="11"/>
      <c r="AV23" s="11"/>
      <c r="AX23" s="11"/>
      <c r="AY23" s="11"/>
      <c r="BA23" s="11"/>
      <c r="BB23" s="11"/>
      <c r="BD23" s="11"/>
      <c r="BE23" s="11"/>
      <c r="BG23" s="11"/>
      <c r="BH23" s="11"/>
      <c r="BJ23" s="11"/>
      <c r="BK23" s="11"/>
      <c r="BM23" s="11"/>
      <c r="BN23" s="11"/>
      <c r="BP23" s="11"/>
      <c r="BQ23" s="11"/>
      <c r="BS23" s="11"/>
      <c r="BT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</row>
    <row r="24" spans="1:148" x14ac:dyDescent="0.25">
      <c r="A24" s="11"/>
      <c r="B24" s="11"/>
      <c r="C24" s="11"/>
      <c r="E24" s="11"/>
      <c r="F24" s="11"/>
      <c r="H24" s="11"/>
      <c r="I24" s="11"/>
      <c r="K24" s="11"/>
      <c r="L24" s="11"/>
      <c r="N24" s="11"/>
      <c r="O24" s="11"/>
      <c r="Q24" s="11"/>
      <c r="R24" s="11"/>
      <c r="T24" s="11"/>
      <c r="U24" s="11"/>
      <c r="W24" s="11"/>
      <c r="X24" s="11"/>
      <c r="Z24" s="11"/>
      <c r="AA24" s="11"/>
      <c r="AC24" s="11"/>
      <c r="AD24" s="11"/>
      <c r="AF24" s="11"/>
      <c r="AG24" s="11"/>
      <c r="AI24" s="11"/>
      <c r="AJ24" s="11"/>
      <c r="AL24" s="74"/>
      <c r="AM24" s="74"/>
      <c r="AO24" s="11"/>
      <c r="AP24" s="11"/>
      <c r="AR24" s="11"/>
      <c r="AS24" s="11"/>
      <c r="AU24" s="11"/>
      <c r="AV24" s="11"/>
      <c r="AX24" s="11"/>
      <c r="AY24" s="11"/>
      <c r="BA24" s="11"/>
      <c r="BB24" s="11"/>
      <c r="BD24" s="11"/>
      <c r="BE24" s="11"/>
      <c r="BG24" s="11"/>
      <c r="BH24" s="11"/>
      <c r="BJ24" s="11"/>
      <c r="BK24" s="11"/>
      <c r="BM24" s="11"/>
      <c r="BN24" s="11"/>
      <c r="BP24" s="11"/>
      <c r="BQ24" s="11"/>
      <c r="BS24" s="11"/>
      <c r="BT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</row>
    <row r="25" spans="1:148" x14ac:dyDescent="0.25">
      <c r="A25" s="11"/>
      <c r="B25" s="11"/>
      <c r="C25" s="11"/>
      <c r="E25" s="11"/>
      <c r="F25" s="11"/>
      <c r="H25" s="11"/>
      <c r="I25" s="11"/>
      <c r="K25" s="11"/>
      <c r="L25" s="11"/>
      <c r="N25" s="11"/>
      <c r="O25" s="11"/>
      <c r="Q25" s="11"/>
      <c r="R25" s="11"/>
      <c r="T25" s="11"/>
      <c r="U25" s="11"/>
      <c r="W25" s="11"/>
      <c r="X25" s="11"/>
      <c r="Z25" s="11"/>
      <c r="AA25" s="11"/>
      <c r="AC25" s="11"/>
      <c r="AD25" s="11"/>
      <c r="AF25" s="11"/>
      <c r="AG25" s="11"/>
      <c r="AI25" s="11"/>
      <c r="AJ25" s="11"/>
      <c r="AL25" s="11"/>
      <c r="AM25" s="11"/>
      <c r="AO25" s="11"/>
      <c r="AP25" s="11"/>
      <c r="AR25" s="11"/>
      <c r="AS25" s="11"/>
      <c r="AU25" s="11"/>
      <c r="AV25" s="11"/>
      <c r="AX25" s="11"/>
      <c r="AY25" s="11"/>
      <c r="BA25" s="11"/>
      <c r="BB25" s="11"/>
      <c r="BD25" s="11"/>
      <c r="BE25" s="11"/>
      <c r="BG25" s="11"/>
      <c r="BH25" s="11"/>
      <c r="BJ25" s="11"/>
      <c r="BK25" s="11"/>
      <c r="BM25" s="11"/>
      <c r="BN25" s="11"/>
      <c r="BP25" s="11"/>
      <c r="BQ25" s="11"/>
      <c r="BS25" s="11"/>
      <c r="BT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</row>
    <row r="26" spans="1:148" x14ac:dyDescent="0.25">
      <c r="A26" s="11"/>
      <c r="B26" s="11"/>
      <c r="C26" s="11"/>
      <c r="E26" s="11"/>
      <c r="F26" s="11"/>
      <c r="H26" s="11"/>
      <c r="I26" s="11"/>
      <c r="K26" s="11"/>
      <c r="L26" s="11"/>
      <c r="N26" s="11"/>
      <c r="O26" s="11"/>
      <c r="Q26" s="11"/>
      <c r="R26" s="11"/>
      <c r="T26" s="11"/>
      <c r="U26" s="11"/>
      <c r="W26" s="11"/>
      <c r="X26" s="11"/>
      <c r="Z26" s="11"/>
      <c r="AA26" s="11"/>
      <c r="AC26" s="11"/>
      <c r="AD26" s="11"/>
      <c r="AF26" s="11"/>
      <c r="AG26" s="11"/>
      <c r="AI26" s="11"/>
      <c r="AJ26" s="11"/>
      <c r="AL26" s="11"/>
      <c r="AM26" s="11"/>
      <c r="AO26" s="11"/>
      <c r="AP26" s="11"/>
      <c r="AR26" s="11"/>
      <c r="AS26" s="11"/>
      <c r="AU26" s="11"/>
      <c r="AV26" s="11"/>
      <c r="AX26" s="11"/>
      <c r="AY26" s="11"/>
      <c r="BA26" s="11"/>
      <c r="BB26" s="11"/>
      <c r="BD26" s="11"/>
      <c r="BE26" s="11"/>
      <c r="BG26" s="11"/>
      <c r="BH26" s="11"/>
      <c r="BJ26" s="11"/>
      <c r="BK26" s="11"/>
      <c r="BM26" s="11"/>
      <c r="BN26" s="11"/>
      <c r="BP26" s="11"/>
      <c r="BQ26" s="11"/>
      <c r="BS26" s="11"/>
      <c r="BT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</row>
    <row r="27" spans="1:148" x14ac:dyDescent="0.25">
      <c r="A27" s="11"/>
      <c r="B27" s="11"/>
      <c r="C27" s="11"/>
      <c r="E27" s="11"/>
      <c r="F27" s="11"/>
      <c r="H27" s="11"/>
      <c r="I27" s="11"/>
      <c r="K27" s="11"/>
      <c r="L27" s="11"/>
      <c r="N27" s="11"/>
      <c r="O27" s="11"/>
      <c r="Q27" s="11"/>
      <c r="R27" s="11"/>
      <c r="T27" s="11"/>
      <c r="U27" s="11"/>
      <c r="W27" s="11"/>
      <c r="X27" s="11"/>
      <c r="Z27" s="11"/>
      <c r="AA27" s="11"/>
      <c r="AC27" s="11"/>
      <c r="AD27" s="11"/>
      <c r="AF27" s="11"/>
      <c r="AG27" s="11"/>
      <c r="AI27" s="11"/>
      <c r="AJ27" s="11"/>
      <c r="AL27" s="11"/>
      <c r="AM27" s="11"/>
      <c r="AO27" s="11"/>
      <c r="AP27" s="11"/>
      <c r="AR27" s="11"/>
      <c r="AS27" s="11"/>
      <c r="AU27" s="11"/>
      <c r="AV27" s="11"/>
      <c r="AX27" s="11"/>
      <c r="AY27" s="11"/>
      <c r="BA27" s="11"/>
      <c r="BB27" s="11"/>
      <c r="BD27" s="11"/>
      <c r="BE27" s="11"/>
      <c r="BG27" s="11"/>
      <c r="BH27" s="11"/>
      <c r="BJ27" s="11"/>
      <c r="BK27" s="11"/>
      <c r="BM27" s="11"/>
      <c r="BN27" s="11"/>
      <c r="BP27" s="11"/>
      <c r="BQ27" s="11"/>
      <c r="BS27" s="11"/>
      <c r="BT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</row>
    <row r="28" spans="1:148" x14ac:dyDescent="0.25">
      <c r="A28" s="11"/>
      <c r="B28" s="11"/>
      <c r="C28" s="11"/>
      <c r="E28" s="11"/>
      <c r="F28" s="11"/>
      <c r="H28" s="11"/>
      <c r="I28" s="11"/>
      <c r="K28" s="11"/>
      <c r="L28" s="11"/>
      <c r="N28" s="11"/>
      <c r="O28" s="11"/>
      <c r="Q28" s="11"/>
      <c r="R28" s="11"/>
      <c r="T28" s="11"/>
      <c r="U28" s="11"/>
      <c r="W28" s="11"/>
      <c r="X28" s="11"/>
      <c r="Z28" s="11"/>
      <c r="AA28" s="11"/>
      <c r="AC28" s="11"/>
      <c r="AD28" s="11"/>
      <c r="AF28" s="11"/>
      <c r="AG28" s="11"/>
      <c r="AI28" s="11"/>
      <c r="AJ28" s="11"/>
      <c r="AL28" s="11"/>
      <c r="AM28" s="11"/>
      <c r="AO28" s="11"/>
      <c r="AP28" s="11"/>
      <c r="AR28" s="11"/>
      <c r="AS28" s="11"/>
      <c r="AU28" s="11"/>
      <c r="AV28" s="11"/>
      <c r="AX28" s="11"/>
      <c r="AY28" s="11"/>
      <c r="BA28" s="11"/>
      <c r="BB28" s="11"/>
      <c r="BD28" s="11"/>
      <c r="BE28" s="11"/>
      <c r="BG28" s="11"/>
      <c r="BH28" s="11"/>
      <c r="BJ28" s="11"/>
      <c r="BK28" s="11"/>
      <c r="BM28" s="11"/>
      <c r="BN28" s="11"/>
      <c r="BP28" s="11"/>
      <c r="BQ28" s="11"/>
      <c r="BS28" s="11"/>
      <c r="BT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</row>
    <row r="29" spans="1:148" x14ac:dyDescent="0.25">
      <c r="A29" s="11"/>
      <c r="B29" s="11"/>
      <c r="C29" s="11"/>
      <c r="E29" s="11"/>
      <c r="F29" s="11"/>
      <c r="H29" s="11"/>
      <c r="I29" s="11"/>
      <c r="K29" s="11"/>
      <c r="L29" s="11"/>
      <c r="N29" s="11"/>
      <c r="O29" s="11"/>
      <c r="Q29" s="11"/>
      <c r="R29" s="11"/>
      <c r="T29" s="11"/>
      <c r="U29" s="11"/>
      <c r="W29" s="11"/>
      <c r="X29" s="11"/>
      <c r="Z29" s="11"/>
      <c r="AA29" s="11"/>
      <c r="AC29" s="11"/>
      <c r="AD29" s="11"/>
      <c r="AF29" s="11"/>
      <c r="AG29" s="11"/>
      <c r="AI29" s="11"/>
      <c r="AJ29" s="11"/>
      <c r="AL29" s="11"/>
      <c r="AM29" s="11"/>
      <c r="AO29" s="11"/>
      <c r="AP29" s="11"/>
      <c r="AR29" s="11"/>
      <c r="AS29" s="11"/>
      <c r="AU29" s="11"/>
      <c r="AV29" s="11"/>
      <c r="AX29" s="11"/>
      <c r="AY29" s="11"/>
      <c r="BA29" s="11"/>
      <c r="BB29" s="11"/>
      <c r="BD29" s="11"/>
      <c r="BE29" s="11"/>
      <c r="BG29" s="11"/>
      <c r="BH29" s="11"/>
      <c r="BJ29" s="11"/>
      <c r="BK29" s="11"/>
      <c r="BM29" s="11"/>
      <c r="BN29" s="11"/>
      <c r="BP29" s="11"/>
      <c r="BQ29" s="11"/>
      <c r="BS29" s="11"/>
      <c r="BT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</row>
    <row r="30" spans="1:148" x14ac:dyDescent="0.25">
      <c r="A30" s="11"/>
      <c r="B30" s="11"/>
      <c r="C30" s="11"/>
      <c r="E30" s="11"/>
      <c r="F30" s="11"/>
      <c r="H30" s="11"/>
      <c r="I30" s="10"/>
      <c r="K30" s="11"/>
      <c r="L30" s="11"/>
      <c r="N30" s="11"/>
      <c r="O30" s="11"/>
      <c r="Q30" s="11"/>
      <c r="R30" s="11"/>
      <c r="T30" s="11"/>
      <c r="U30" s="11"/>
      <c r="W30" s="11"/>
      <c r="X30" s="11"/>
      <c r="Z30" s="11"/>
      <c r="AA30" s="11"/>
      <c r="AC30" s="11"/>
      <c r="AD30" s="11"/>
      <c r="AF30" s="11"/>
      <c r="AG30" s="11"/>
      <c r="AI30" s="11"/>
      <c r="AJ30" s="11"/>
      <c r="AL30" s="11"/>
      <c r="AM30" s="11"/>
      <c r="AO30" s="11"/>
      <c r="AP30" s="11"/>
      <c r="AR30" s="11"/>
      <c r="AS30" s="11"/>
      <c r="AU30" s="11"/>
      <c r="AV30" s="11"/>
      <c r="AX30" s="11"/>
      <c r="AY30" s="11"/>
      <c r="BA30" s="11"/>
      <c r="BB30" s="11"/>
      <c r="BD30" s="11"/>
      <c r="BE30" s="11"/>
      <c r="BG30" s="11"/>
      <c r="BH30" s="11"/>
      <c r="BJ30" s="11"/>
      <c r="BK30" s="11"/>
      <c r="BM30" s="11"/>
      <c r="BN30" s="11"/>
      <c r="BP30" s="11"/>
      <c r="BQ30" s="11"/>
      <c r="BS30" s="11"/>
      <c r="BT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</row>
    <row r="31" spans="1:148" x14ac:dyDescent="0.25">
      <c r="A31" s="11"/>
      <c r="B31" s="11"/>
      <c r="C31" s="11"/>
      <c r="E31" s="11"/>
      <c r="F31" s="11"/>
      <c r="H31" s="11"/>
      <c r="I31" s="11"/>
      <c r="K31" s="11"/>
      <c r="L31" s="11"/>
      <c r="N31" s="11"/>
      <c r="O31" s="11"/>
      <c r="Q31" s="11"/>
      <c r="R31" s="11"/>
      <c r="T31" s="11"/>
      <c r="U31" s="11"/>
      <c r="W31" s="11"/>
      <c r="X31" s="11"/>
      <c r="Z31" s="11"/>
      <c r="AA31" s="11"/>
      <c r="AC31" s="11"/>
      <c r="AD31" s="11"/>
      <c r="AF31" s="11"/>
      <c r="AG31" s="11"/>
      <c r="AI31" s="11"/>
      <c r="AJ31" s="11"/>
      <c r="AL31" s="11"/>
      <c r="AM31" s="11"/>
      <c r="AO31" s="11"/>
      <c r="AP31" s="11"/>
      <c r="AR31" s="11"/>
      <c r="AS31" s="11"/>
      <c r="AU31" s="11"/>
      <c r="AV31" s="11"/>
      <c r="AX31" s="11"/>
      <c r="AY31" s="11"/>
      <c r="BA31" s="11"/>
      <c r="BB31" s="11"/>
      <c r="BD31" s="11"/>
      <c r="BE31" s="11"/>
      <c r="BG31" s="11"/>
      <c r="BH31" s="11"/>
      <c r="BJ31" s="11"/>
      <c r="BK31" s="11"/>
      <c r="BM31" s="11"/>
      <c r="BN31" s="11"/>
      <c r="BP31" s="11"/>
      <c r="BQ31" s="11"/>
      <c r="BS31" s="11"/>
      <c r="BT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</row>
    <row r="32" spans="1:148" x14ac:dyDescent="0.25">
      <c r="A32" s="11"/>
      <c r="B32" s="11"/>
      <c r="C32" s="11"/>
      <c r="E32" s="11"/>
      <c r="F32" s="11"/>
      <c r="H32" s="11"/>
      <c r="I32" s="11"/>
      <c r="K32" s="11"/>
      <c r="L32" s="11"/>
      <c r="N32" s="11"/>
      <c r="O32" s="11"/>
      <c r="Q32" s="11"/>
      <c r="R32" s="11"/>
      <c r="T32" s="11"/>
      <c r="U32" s="11"/>
      <c r="W32" s="11"/>
      <c r="X32" s="11"/>
      <c r="Z32" s="11"/>
      <c r="AA32" s="11"/>
      <c r="AC32" s="11"/>
      <c r="AD32" s="11"/>
      <c r="AF32" s="11"/>
      <c r="AG32" s="11"/>
      <c r="AI32" s="11"/>
      <c r="AJ32" s="11"/>
      <c r="AL32" s="11"/>
      <c r="AM32" s="11"/>
      <c r="AO32" s="11"/>
      <c r="AP32" s="11"/>
      <c r="AR32" s="11"/>
      <c r="AS32" s="11"/>
      <c r="AU32" s="11"/>
      <c r="AV32" s="11"/>
      <c r="AX32" s="11"/>
      <c r="AY32" s="11"/>
      <c r="BA32" s="11"/>
      <c r="BB32" s="11"/>
      <c r="BD32" s="11"/>
      <c r="BE32" s="11"/>
      <c r="BG32" s="11"/>
      <c r="BH32" s="11"/>
      <c r="BJ32" s="11"/>
      <c r="BK32" s="11"/>
      <c r="BM32" s="11"/>
      <c r="BN32" s="11"/>
      <c r="BP32" s="11"/>
      <c r="BQ32" s="11"/>
      <c r="BS32" s="11"/>
      <c r="BT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</row>
    <row r="33" spans="1:148" x14ac:dyDescent="0.25">
      <c r="A33" s="11"/>
      <c r="B33" s="11"/>
      <c r="C33" s="11"/>
      <c r="E33" s="11"/>
      <c r="F33" s="11"/>
      <c r="H33" s="11"/>
      <c r="I33" s="11"/>
      <c r="K33" s="11"/>
      <c r="L33" s="11"/>
      <c r="N33" s="11"/>
      <c r="O33" s="11"/>
      <c r="Q33" s="11"/>
      <c r="R33" s="11"/>
      <c r="T33" s="11"/>
      <c r="U33" s="11"/>
      <c r="W33" s="11"/>
      <c r="X33" s="11"/>
      <c r="Z33" s="11"/>
      <c r="AA33" s="11"/>
      <c r="AC33" s="11"/>
      <c r="AD33" s="11"/>
      <c r="AF33" s="11"/>
      <c r="AG33" s="11"/>
      <c r="AI33" s="11"/>
      <c r="AJ33" s="11"/>
      <c r="AL33" s="11"/>
      <c r="AM33" s="11"/>
      <c r="AO33" s="11"/>
      <c r="AP33" s="11"/>
      <c r="AR33" s="11"/>
      <c r="AS33" s="11"/>
      <c r="AU33" s="11"/>
      <c r="AV33" s="11"/>
      <c r="AX33" s="11"/>
      <c r="AY33" s="11"/>
      <c r="BA33" s="11"/>
      <c r="BB33" s="11"/>
      <c r="BD33" s="11"/>
      <c r="BE33" s="11"/>
      <c r="BG33" s="11"/>
      <c r="BH33" s="11"/>
      <c r="BJ33" s="11"/>
      <c r="BK33" s="11"/>
      <c r="BM33" s="11"/>
      <c r="BN33" s="11"/>
      <c r="BP33" s="11"/>
      <c r="BQ33" s="11"/>
      <c r="BS33" s="11"/>
      <c r="BT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</row>
    <row r="34" spans="1:148" x14ac:dyDescent="0.25">
      <c r="A34" s="11"/>
      <c r="B34" s="11"/>
      <c r="C34" s="11"/>
      <c r="E34" s="11"/>
      <c r="F34" s="11"/>
      <c r="H34" s="11"/>
      <c r="I34" s="11"/>
      <c r="K34" s="11"/>
      <c r="L34" s="11"/>
      <c r="N34" s="11"/>
      <c r="O34" s="11"/>
      <c r="Q34" s="11"/>
      <c r="R34" s="11"/>
      <c r="T34" s="11"/>
      <c r="U34" s="11"/>
      <c r="W34" s="11"/>
      <c r="X34" s="11"/>
      <c r="Z34" s="11"/>
      <c r="AA34" s="11"/>
      <c r="AC34" s="11"/>
      <c r="AD34" s="11"/>
      <c r="AF34" s="11"/>
      <c r="AG34" s="11"/>
      <c r="AI34" s="11"/>
      <c r="AJ34" s="11"/>
      <c r="AL34" s="11"/>
      <c r="AM34" s="11"/>
      <c r="AO34" s="11"/>
      <c r="AP34" s="11"/>
      <c r="AR34" s="11"/>
      <c r="AS34" s="11"/>
      <c r="AU34" s="11"/>
      <c r="AV34" s="11"/>
      <c r="AX34" s="11"/>
      <c r="AY34" s="11"/>
      <c r="BA34" s="11"/>
      <c r="BB34" s="11"/>
      <c r="BD34" s="11"/>
      <c r="BE34" s="11"/>
      <c r="BG34" s="11"/>
      <c r="BH34" s="11"/>
      <c r="BJ34" s="11"/>
      <c r="BK34" s="11"/>
      <c r="BM34" s="11"/>
      <c r="BN34" s="11"/>
      <c r="BP34" s="11"/>
      <c r="BQ34" s="11"/>
      <c r="BS34" s="11"/>
      <c r="BT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</row>
    <row r="35" spans="1:148" x14ac:dyDescent="0.25">
      <c r="A35" s="11"/>
      <c r="B35" s="11"/>
      <c r="C35" s="11"/>
      <c r="E35" s="11"/>
      <c r="F35" s="11"/>
      <c r="H35" s="11"/>
      <c r="I35" s="11"/>
      <c r="K35" s="11"/>
      <c r="L35" s="11"/>
      <c r="N35" s="11"/>
      <c r="O35" s="11"/>
      <c r="Q35" s="11"/>
      <c r="R35" s="11"/>
      <c r="T35" s="11"/>
      <c r="U35" s="11"/>
      <c r="W35" s="11"/>
      <c r="X35" s="11"/>
      <c r="Z35" s="11"/>
      <c r="AA35" s="11"/>
      <c r="AC35" s="11"/>
      <c r="AD35" s="11"/>
      <c r="AF35" s="11"/>
      <c r="AG35" s="11"/>
      <c r="AI35" s="11"/>
      <c r="AJ35" s="11"/>
      <c r="AL35" s="11"/>
      <c r="AM35" s="11"/>
      <c r="AO35" s="11"/>
      <c r="AP35" s="11"/>
      <c r="AR35" s="11"/>
      <c r="AS35" s="11"/>
      <c r="AU35" s="11"/>
      <c r="AV35" s="11"/>
      <c r="AX35" s="11"/>
      <c r="AY35" s="11"/>
      <c r="BA35" s="11"/>
      <c r="BB35" s="11"/>
      <c r="BD35" s="11"/>
      <c r="BE35" s="11"/>
      <c r="BG35" s="11"/>
      <c r="BH35" s="11"/>
      <c r="BJ35" s="11"/>
      <c r="BK35" s="11"/>
      <c r="BM35" s="11"/>
      <c r="BN35" s="11"/>
      <c r="BP35" s="11"/>
      <c r="BQ35" s="11"/>
      <c r="BS35" s="11"/>
      <c r="BT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</row>
    <row r="36" spans="1:148" x14ac:dyDescent="0.25">
      <c r="A36" s="11"/>
      <c r="B36" s="11"/>
      <c r="C36" s="11"/>
      <c r="E36" s="11"/>
      <c r="F36" s="11"/>
      <c r="H36" s="11"/>
      <c r="I36" s="11"/>
      <c r="K36" s="11"/>
      <c r="L36" s="11"/>
      <c r="N36" s="11"/>
      <c r="O36" s="11"/>
      <c r="Q36" s="11"/>
      <c r="R36" s="11"/>
      <c r="T36" s="11"/>
      <c r="U36" s="11"/>
      <c r="W36" s="11"/>
      <c r="X36" s="11"/>
      <c r="Z36" s="11"/>
      <c r="AA36" s="11"/>
      <c r="AC36" s="11"/>
      <c r="AD36" s="11"/>
      <c r="AF36" s="11"/>
      <c r="AG36" s="11"/>
      <c r="AI36" s="11"/>
      <c r="AJ36" s="11"/>
      <c r="AL36" s="11"/>
      <c r="AM36" s="11"/>
      <c r="AO36" s="11"/>
      <c r="AP36" s="11"/>
      <c r="AR36" s="11"/>
      <c r="AS36" s="11"/>
      <c r="AU36" s="11"/>
      <c r="AV36" s="11"/>
      <c r="AX36" s="11"/>
      <c r="AY36" s="11"/>
      <c r="BA36" s="11"/>
      <c r="BB36" s="11"/>
      <c r="BD36" s="11"/>
      <c r="BE36" s="11"/>
      <c r="BG36" s="11"/>
      <c r="BH36" s="11"/>
      <c r="BJ36" s="11"/>
      <c r="BK36" s="11"/>
      <c r="BM36" s="11"/>
      <c r="BN36" s="11"/>
      <c r="BP36" s="11"/>
      <c r="BQ36" s="11"/>
      <c r="BS36" s="11"/>
      <c r="BT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</row>
    <row r="37" spans="1:148" x14ac:dyDescent="0.25">
      <c r="A37" s="11"/>
      <c r="B37" s="11"/>
      <c r="C37" s="11"/>
      <c r="E37" s="11"/>
      <c r="F37" s="11"/>
      <c r="H37" s="11"/>
      <c r="I37" s="11"/>
      <c r="K37" s="11"/>
      <c r="L37" s="11"/>
      <c r="N37" s="11"/>
      <c r="O37" s="11"/>
      <c r="Q37" s="11"/>
      <c r="R37" s="11"/>
      <c r="T37" s="11"/>
      <c r="U37" s="11"/>
      <c r="W37" s="11"/>
      <c r="X37" s="11"/>
      <c r="Z37" s="11"/>
      <c r="AA37" s="11"/>
      <c r="AC37" s="11"/>
      <c r="AD37" s="11"/>
      <c r="AF37" s="11"/>
      <c r="AG37" s="11"/>
      <c r="AI37" s="11"/>
      <c r="AJ37" s="11"/>
      <c r="AL37" s="11"/>
      <c r="AM37" s="11"/>
      <c r="AO37" s="11"/>
      <c r="AP37" s="11"/>
      <c r="AR37" s="11"/>
      <c r="AS37" s="11"/>
      <c r="AU37" s="11"/>
      <c r="AV37" s="11"/>
      <c r="AX37" s="11"/>
      <c r="AY37" s="11"/>
      <c r="BA37" s="11"/>
      <c r="BB37" s="11"/>
      <c r="BD37" s="11"/>
      <c r="BE37" s="11"/>
      <c r="BG37" s="11"/>
      <c r="BH37" s="11"/>
      <c r="BJ37" s="11"/>
      <c r="BK37" s="11"/>
      <c r="BM37" s="11"/>
      <c r="BN37" s="11"/>
      <c r="BP37" s="11"/>
      <c r="BQ37" s="11"/>
      <c r="BS37" s="11"/>
      <c r="BT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</row>
    <row r="38" spans="1:148" x14ac:dyDescent="0.25">
      <c r="A38" s="11"/>
      <c r="B38" s="11"/>
      <c r="C38" s="11"/>
      <c r="E38" s="11"/>
      <c r="F38" s="11"/>
      <c r="H38" s="11"/>
      <c r="I38" s="11"/>
      <c r="K38" s="11"/>
      <c r="L38" s="11"/>
      <c r="N38" s="11"/>
      <c r="O38" s="11"/>
      <c r="Q38" s="11"/>
      <c r="R38" s="11"/>
      <c r="T38" s="11"/>
      <c r="U38" s="11"/>
      <c r="W38" s="11"/>
      <c r="X38" s="11"/>
      <c r="Z38" s="11"/>
      <c r="AA38" s="11"/>
      <c r="AC38" s="11"/>
      <c r="AD38" s="11"/>
      <c r="AF38" s="11"/>
      <c r="AG38" s="11"/>
      <c r="AI38" s="11"/>
      <c r="AJ38" s="11"/>
      <c r="AL38" s="11"/>
      <c r="AM38" s="11"/>
      <c r="AO38" s="11"/>
      <c r="AP38" s="11"/>
      <c r="AR38" s="11"/>
      <c r="AS38" s="11"/>
      <c r="AU38" s="11"/>
      <c r="AV38" s="11"/>
      <c r="AX38" s="11"/>
      <c r="AY38" s="11"/>
      <c r="BA38" s="11"/>
      <c r="BB38" s="11"/>
      <c r="BD38" s="11"/>
      <c r="BE38" s="11"/>
      <c r="BG38" s="11"/>
      <c r="BH38" s="11"/>
      <c r="BJ38" s="11"/>
      <c r="BK38" s="11"/>
      <c r="BM38" s="11"/>
      <c r="BN38" s="11"/>
      <c r="BP38" s="11"/>
      <c r="BQ38" s="11"/>
      <c r="BS38" s="11"/>
      <c r="BT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</row>
    <row r="39" spans="1:148" x14ac:dyDescent="0.25">
      <c r="A39" s="11"/>
      <c r="B39" s="11"/>
      <c r="C39" s="11"/>
      <c r="E39" s="11"/>
      <c r="F39" s="11"/>
      <c r="H39" s="11"/>
      <c r="I39" s="11"/>
      <c r="K39" s="11"/>
      <c r="L39" s="11"/>
      <c r="N39" s="11"/>
      <c r="O39" s="11"/>
      <c r="Q39" s="11"/>
      <c r="R39" s="11"/>
      <c r="T39" s="11"/>
      <c r="U39" s="11"/>
      <c r="W39" s="11"/>
      <c r="X39" s="11"/>
      <c r="Z39" s="11"/>
      <c r="AA39" s="11"/>
      <c r="AC39" s="11"/>
      <c r="AD39" s="11"/>
      <c r="AF39" s="11"/>
      <c r="AG39" s="11"/>
      <c r="AI39" s="11"/>
      <c r="AJ39" s="11"/>
      <c r="AL39" s="11"/>
      <c r="AM39" s="11"/>
      <c r="AO39" s="11"/>
      <c r="AP39" s="11"/>
      <c r="AR39" s="11"/>
      <c r="AS39" s="11"/>
      <c r="AU39" s="11"/>
      <c r="AV39" s="11"/>
      <c r="AX39" s="11"/>
      <c r="AY39" s="11"/>
      <c r="BA39" s="11"/>
      <c r="BB39" s="11"/>
      <c r="BD39" s="11"/>
      <c r="BE39" s="11"/>
      <c r="BG39" s="11"/>
      <c r="BH39" s="11"/>
      <c r="BJ39" s="11"/>
      <c r="BK39" s="11"/>
      <c r="BM39" s="11"/>
      <c r="BN39" s="11"/>
      <c r="BP39" s="11"/>
      <c r="BQ39" s="11"/>
      <c r="BS39" s="11"/>
      <c r="BT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</row>
    <row r="40" spans="1:148" x14ac:dyDescent="0.25">
      <c r="A40" s="11"/>
      <c r="B40" s="11"/>
      <c r="C40" s="11"/>
      <c r="E40" s="11"/>
      <c r="F40" s="11"/>
      <c r="H40" s="11"/>
      <c r="I40" s="11"/>
      <c r="K40" s="11"/>
      <c r="L40" s="11"/>
      <c r="N40" s="11"/>
      <c r="O40" s="11"/>
      <c r="Q40" s="11"/>
      <c r="R40" s="11"/>
      <c r="T40" s="11"/>
      <c r="U40" s="11"/>
      <c r="W40" s="11"/>
      <c r="X40" s="11"/>
      <c r="Z40" s="11"/>
      <c r="AA40" s="11"/>
      <c r="AC40" s="11"/>
      <c r="AD40" s="11"/>
      <c r="AF40" s="11"/>
      <c r="AG40" s="11"/>
      <c r="AI40" s="11"/>
      <c r="AJ40" s="11"/>
      <c r="AL40" s="11"/>
      <c r="AM40" s="11"/>
      <c r="AO40" s="11"/>
      <c r="AP40" s="11"/>
      <c r="AR40" s="11"/>
      <c r="AS40" s="11"/>
      <c r="AU40" s="11"/>
      <c r="AV40" s="11"/>
      <c r="AX40" s="11"/>
      <c r="AY40" s="11"/>
      <c r="BA40" s="11"/>
      <c r="BB40" s="11"/>
      <c r="BD40" s="11"/>
      <c r="BE40" s="11"/>
      <c r="BG40" s="11"/>
      <c r="BH40" s="11"/>
      <c r="BJ40" s="11"/>
      <c r="BK40" s="11"/>
      <c r="BM40" s="11"/>
      <c r="BN40" s="11"/>
      <c r="BP40" s="11"/>
      <c r="BQ40" s="11"/>
      <c r="BS40" s="11"/>
      <c r="BT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</row>
    <row r="41" spans="1:148" s="11" customFormat="1" x14ac:dyDescent="0.25"/>
    <row r="42" spans="1:148" s="11" customFormat="1" x14ac:dyDescent="0.25"/>
    <row r="43" spans="1:148" s="11" customFormat="1" x14ac:dyDescent="0.25"/>
    <row r="44" spans="1:148" s="11" customFormat="1" x14ac:dyDescent="0.25"/>
    <row r="45" spans="1:148" s="11" customFormat="1" x14ac:dyDescent="0.25"/>
    <row r="46" spans="1:148" s="11" customFormat="1" x14ac:dyDescent="0.25"/>
    <row r="47" spans="1:148" s="11" customFormat="1" x14ac:dyDescent="0.25"/>
    <row r="48" spans="1:1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pans="86:148" s="11" customFormat="1" x14ac:dyDescent="0.25"/>
    <row r="66" spans="86:148" s="11" customFormat="1" x14ac:dyDescent="0.25"/>
    <row r="67" spans="86:148" x14ac:dyDescent="0.25"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</row>
    <row r="68" spans="86:148" x14ac:dyDescent="0.25"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</row>
    <row r="69" spans="86:148" x14ac:dyDescent="0.25"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</row>
    <row r="70" spans="86:148" x14ac:dyDescent="0.25"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</row>
    <row r="71" spans="86:148" x14ac:dyDescent="0.25"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</row>
    <row r="72" spans="86:148" x14ac:dyDescent="0.25"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</row>
    <row r="73" spans="86:148" x14ac:dyDescent="0.25"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</row>
    <row r="74" spans="86:148" x14ac:dyDescent="0.25"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</row>
    <row r="75" spans="86:148" x14ac:dyDescent="0.25"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</row>
    <row r="76" spans="86:148" x14ac:dyDescent="0.25"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</row>
    <row r="77" spans="86:148" x14ac:dyDescent="0.25"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</row>
    <row r="78" spans="86:148" x14ac:dyDescent="0.25"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</row>
    <row r="79" spans="86:148" x14ac:dyDescent="0.25"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</row>
    <row r="80" spans="86:148" x14ac:dyDescent="0.25"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</row>
    <row r="81" spans="86:148" x14ac:dyDescent="0.25"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</row>
    <row r="82" spans="86:148" x14ac:dyDescent="0.25"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</row>
    <row r="83" spans="86:148" x14ac:dyDescent="0.25"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</row>
    <row r="84" spans="86:148" x14ac:dyDescent="0.25"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</row>
    <row r="85" spans="86:148" x14ac:dyDescent="0.25"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</row>
    <row r="86" spans="86:148" x14ac:dyDescent="0.25"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</row>
    <row r="87" spans="86:148" x14ac:dyDescent="0.25"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</row>
    <row r="88" spans="86:148" x14ac:dyDescent="0.25"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</row>
    <row r="89" spans="86:148" x14ac:dyDescent="0.25"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</row>
    <row r="90" spans="86:148" x14ac:dyDescent="0.25"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</row>
    <row r="91" spans="86:148" x14ac:dyDescent="0.25"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</row>
    <row r="92" spans="86:148" x14ac:dyDescent="0.25"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</row>
    <row r="93" spans="86:148" x14ac:dyDescent="0.25"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</row>
    <row r="94" spans="86:148" x14ac:dyDescent="0.25"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</row>
    <row r="95" spans="86:148" x14ac:dyDescent="0.25"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</row>
    <row r="96" spans="86:148" x14ac:dyDescent="0.25"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</row>
    <row r="97" spans="86:148" x14ac:dyDescent="0.25"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</row>
    <row r="98" spans="86:148" x14ac:dyDescent="0.25"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</row>
    <row r="99" spans="86:148" x14ac:dyDescent="0.25"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</row>
    <row r="100" spans="86:148" x14ac:dyDescent="0.25"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</row>
    <row r="101" spans="86:148" x14ac:dyDescent="0.25"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</row>
    <row r="102" spans="86:148" x14ac:dyDescent="0.25"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</row>
    <row r="103" spans="86:148" x14ac:dyDescent="0.25"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</row>
    <row r="104" spans="86:148" x14ac:dyDescent="0.25"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</row>
    <row r="105" spans="86:148" x14ac:dyDescent="0.25"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</row>
    <row r="106" spans="86:148" x14ac:dyDescent="0.25"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</row>
    <row r="107" spans="86:148" x14ac:dyDescent="0.25"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</row>
    <row r="108" spans="86:148" x14ac:dyDescent="0.25"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</row>
    <row r="109" spans="86:148" x14ac:dyDescent="0.25"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</row>
    <row r="110" spans="86:148" x14ac:dyDescent="0.25"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</row>
    <row r="111" spans="86:148" x14ac:dyDescent="0.25"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</row>
    <row r="112" spans="86:148" x14ac:dyDescent="0.25"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</row>
    <row r="113" spans="86:148" x14ac:dyDescent="0.25"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</row>
    <row r="114" spans="86:148" x14ac:dyDescent="0.25"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</row>
    <row r="115" spans="86:148" x14ac:dyDescent="0.25"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</row>
    <row r="116" spans="86:148" x14ac:dyDescent="0.25"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</row>
    <row r="117" spans="86:148" x14ac:dyDescent="0.25"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</row>
    <row r="118" spans="86:148" x14ac:dyDescent="0.25"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</row>
    <row r="119" spans="86:148" x14ac:dyDescent="0.25"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</row>
    <row r="120" spans="86:148" x14ac:dyDescent="0.25"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</row>
    <row r="121" spans="86:148" x14ac:dyDescent="0.25"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</row>
    <row r="122" spans="86:148" x14ac:dyDescent="0.25"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</row>
    <row r="123" spans="86:148" x14ac:dyDescent="0.25"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</row>
    <row r="124" spans="86:148" x14ac:dyDescent="0.25"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</row>
    <row r="125" spans="86:148" x14ac:dyDescent="0.25"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</row>
    <row r="126" spans="86:148" x14ac:dyDescent="0.25"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</row>
    <row r="127" spans="86:148" x14ac:dyDescent="0.25"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</row>
    <row r="128" spans="86:148" x14ac:dyDescent="0.25"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</row>
    <row r="129" spans="86:148" x14ac:dyDescent="0.25"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</row>
    <row r="130" spans="86:148" x14ac:dyDescent="0.25"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</row>
    <row r="131" spans="86:148" x14ac:dyDescent="0.25"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</row>
    <row r="132" spans="86:148" x14ac:dyDescent="0.25"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</row>
    <row r="133" spans="86:148" x14ac:dyDescent="0.25"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</row>
    <row r="134" spans="86:148" x14ac:dyDescent="0.25"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</row>
    <row r="135" spans="86:148" x14ac:dyDescent="0.25"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</row>
    <row r="136" spans="86:148" x14ac:dyDescent="0.25"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</row>
    <row r="137" spans="86:148" x14ac:dyDescent="0.25"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</row>
    <row r="138" spans="86:148" x14ac:dyDescent="0.25"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</row>
    <row r="139" spans="86:148" x14ac:dyDescent="0.25"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</row>
    <row r="140" spans="86:148" x14ac:dyDescent="0.25"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</row>
    <row r="141" spans="86:148" x14ac:dyDescent="0.25"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</row>
    <row r="142" spans="86:148" x14ac:dyDescent="0.25"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</row>
    <row r="143" spans="86:148" x14ac:dyDescent="0.25"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</row>
    <row r="144" spans="86:148" x14ac:dyDescent="0.25"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</row>
    <row r="145" spans="86:148" x14ac:dyDescent="0.25"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</row>
    <row r="146" spans="86:148" x14ac:dyDescent="0.25"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</row>
    <row r="147" spans="86:148" x14ac:dyDescent="0.25"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</row>
  </sheetData>
  <sheetProtection selectLockedCells="1"/>
  <protectedRanges>
    <protectedRange algorithmName="SHA-512" hashValue="R2wom9NsRy3ckc9tRcPZfYYTH1DGxFMnOBMEogSwpT0r/XEEiRwLh4OUG7trHPp/2QRkzdgeaZuURlIcPFZpzw==" saltValue="kABDqTAqAH9nW7tV3aMR+g==" spinCount="100000" sqref="B4:BT12" name="Intervalo1"/>
  </protectedRanges>
  <mergeCells count="27">
    <mergeCell ref="A1:U1"/>
    <mergeCell ref="AF2:AG2"/>
    <mergeCell ref="B2:C2"/>
    <mergeCell ref="E2:F2"/>
    <mergeCell ref="H2:I2"/>
    <mergeCell ref="K2:L2"/>
    <mergeCell ref="N2:O2"/>
    <mergeCell ref="Q2:R2"/>
    <mergeCell ref="T2:U2"/>
    <mergeCell ref="W2:X2"/>
    <mergeCell ref="Z2:AA2"/>
    <mergeCell ref="AC2:AD2"/>
    <mergeCell ref="Q22:R23"/>
    <mergeCell ref="AL21:AM24"/>
    <mergeCell ref="BS2:BT2"/>
    <mergeCell ref="BA2:BB2"/>
    <mergeCell ref="BD2:BE2"/>
    <mergeCell ref="BG2:BH2"/>
    <mergeCell ref="BJ2:BK2"/>
    <mergeCell ref="BM2:BN2"/>
    <mergeCell ref="BP2:BQ2"/>
    <mergeCell ref="AI2:AJ2"/>
    <mergeCell ref="AL2:AM2"/>
    <mergeCell ref="AO2:AP2"/>
    <mergeCell ref="AR2:AS2"/>
    <mergeCell ref="AU2:AV2"/>
    <mergeCell ref="AX2:AY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072AD-4BD0-4C6F-808A-6E44F98FC3F0}">
  <dimension ref="A1:CG135"/>
  <sheetViews>
    <sheetView workbookViewId="0">
      <pane xSplit="9" ySplit="19" topLeftCell="J20" activePane="bottomRight" state="frozen"/>
      <selection pane="topRight" activeCell="J1" sqref="J1"/>
      <selection pane="bottomLeft" activeCell="A20" sqref="A20"/>
      <selection pane="bottomRight" activeCell="F29" sqref="F29"/>
    </sheetView>
  </sheetViews>
  <sheetFormatPr defaultRowHeight="15" x14ac:dyDescent="0.25"/>
  <cols>
    <col min="1" max="1" width="22.7109375" customWidth="1"/>
    <col min="2" max="2" width="17.85546875" customWidth="1"/>
    <col min="3" max="11" width="14.85546875" bestFit="1" customWidth="1"/>
    <col min="12" max="12" width="14" customWidth="1"/>
    <col min="13" max="25" width="14.85546875" bestFit="1" customWidth="1"/>
  </cols>
  <sheetData>
    <row r="1" spans="1:85" s="16" customFormat="1" ht="18.75" x14ac:dyDescent="0.3">
      <c r="B1" s="16" t="s">
        <v>4</v>
      </c>
      <c r="C1" s="16" t="s">
        <v>5</v>
      </c>
      <c r="D1" s="16" t="s">
        <v>6</v>
      </c>
      <c r="E1" s="16" t="s">
        <v>7</v>
      </c>
      <c r="F1" s="16" t="s">
        <v>8</v>
      </c>
      <c r="G1" s="16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18</v>
      </c>
      <c r="Q1" s="16" t="s">
        <v>19</v>
      </c>
      <c r="R1" s="16" t="s">
        <v>20</v>
      </c>
      <c r="S1" s="16" t="s">
        <v>21</v>
      </c>
      <c r="T1" s="16" t="s">
        <v>22</v>
      </c>
      <c r="U1" s="16" t="s">
        <v>23</v>
      </c>
      <c r="V1" s="16" t="s">
        <v>24</v>
      </c>
      <c r="W1" s="16" t="s">
        <v>25</v>
      </c>
      <c r="X1" s="16" t="s">
        <v>26</v>
      </c>
      <c r="Y1" s="16" t="s">
        <v>27</v>
      </c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</row>
    <row r="2" spans="1:85" s="21" customFormat="1" x14ac:dyDescent="0.25">
      <c r="A2" s="19" t="s">
        <v>65</v>
      </c>
      <c r="B2" s="33">
        <v>0</v>
      </c>
      <c r="C2" s="33">
        <v>0</v>
      </c>
      <c r="D2" s="33">
        <v>0</v>
      </c>
      <c r="E2" s="33">
        <v>0</v>
      </c>
      <c r="F2" s="33">
        <v>0</v>
      </c>
      <c r="G2" s="33">
        <v>600</v>
      </c>
      <c r="H2" s="33">
        <v>600</v>
      </c>
      <c r="I2" s="33">
        <v>600</v>
      </c>
      <c r="J2" s="33">
        <v>600</v>
      </c>
      <c r="K2" s="33">
        <v>600</v>
      </c>
      <c r="L2" s="33">
        <v>600</v>
      </c>
      <c r="M2" s="33">
        <v>600</v>
      </c>
      <c r="N2" s="33">
        <v>1500</v>
      </c>
      <c r="O2" s="33">
        <v>1500</v>
      </c>
      <c r="P2" s="33">
        <v>1500</v>
      </c>
      <c r="Q2" s="33">
        <v>1500</v>
      </c>
      <c r="R2" s="33">
        <v>3000</v>
      </c>
      <c r="S2" s="33">
        <v>3000</v>
      </c>
      <c r="T2" s="33">
        <v>3000</v>
      </c>
      <c r="U2" s="33">
        <v>3000</v>
      </c>
      <c r="V2" s="33">
        <v>3000</v>
      </c>
      <c r="W2" s="33">
        <v>3000</v>
      </c>
      <c r="X2" s="33">
        <v>3000</v>
      </c>
      <c r="Y2" s="33">
        <v>3000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</row>
    <row r="3" spans="1:85" s="21" customFormat="1" x14ac:dyDescent="0.25">
      <c r="A3" s="19" t="s">
        <v>66</v>
      </c>
      <c r="B3" s="33">
        <v>0</v>
      </c>
      <c r="C3" s="33">
        <v>0</v>
      </c>
      <c r="D3" s="33">
        <v>0</v>
      </c>
      <c r="E3" s="33">
        <v>0</v>
      </c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3000</v>
      </c>
      <c r="O3" s="33">
        <v>3000</v>
      </c>
      <c r="P3" s="33">
        <v>3000</v>
      </c>
      <c r="Q3" s="33">
        <v>3000</v>
      </c>
      <c r="R3" s="33">
        <v>3000</v>
      </c>
      <c r="S3" s="33">
        <v>3000</v>
      </c>
      <c r="T3" s="33">
        <v>3000</v>
      </c>
      <c r="U3" s="33">
        <v>3000</v>
      </c>
      <c r="V3" s="33">
        <v>3000</v>
      </c>
      <c r="W3" s="33">
        <v>3000</v>
      </c>
      <c r="X3" s="33">
        <v>3000</v>
      </c>
      <c r="Y3" s="33">
        <v>3000</v>
      </c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</row>
    <row r="4" spans="1:85" s="21" customFormat="1" x14ac:dyDescent="0.25">
      <c r="A4" s="19" t="s">
        <v>68</v>
      </c>
      <c r="B4" s="33">
        <v>60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</row>
    <row r="5" spans="1:85" s="21" customFormat="1" x14ac:dyDescent="0.25">
      <c r="A5" s="19" t="s">
        <v>69</v>
      </c>
      <c r="B5" s="33">
        <v>500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</row>
    <row r="6" spans="1:85" s="21" customFormat="1" x14ac:dyDescent="0.25">
      <c r="A6" s="19" t="s">
        <v>75</v>
      </c>
      <c r="B6" s="33">
        <v>65</v>
      </c>
      <c r="C6" s="33">
        <v>65</v>
      </c>
      <c r="D6" s="33">
        <v>65</v>
      </c>
      <c r="E6" s="33">
        <v>65</v>
      </c>
      <c r="F6" s="33">
        <v>65</v>
      </c>
      <c r="G6" s="33">
        <v>65</v>
      </c>
      <c r="H6" s="33">
        <v>65</v>
      </c>
      <c r="I6" s="33">
        <v>65</v>
      </c>
      <c r="J6" s="33">
        <v>65</v>
      </c>
      <c r="K6" s="33">
        <v>65</v>
      </c>
      <c r="L6" s="33">
        <v>65</v>
      </c>
      <c r="M6" s="33">
        <v>65</v>
      </c>
      <c r="N6" s="33">
        <v>65</v>
      </c>
      <c r="O6" s="33">
        <v>65</v>
      </c>
      <c r="P6" s="33">
        <v>65</v>
      </c>
      <c r="Q6" s="33">
        <v>65</v>
      </c>
      <c r="R6" s="33" t="s">
        <v>60</v>
      </c>
      <c r="S6" s="33" t="s">
        <v>60</v>
      </c>
      <c r="T6" s="33" t="s">
        <v>60</v>
      </c>
      <c r="U6" s="33" t="s">
        <v>60</v>
      </c>
      <c r="V6" s="33" t="s">
        <v>60</v>
      </c>
      <c r="W6" s="33" t="s">
        <v>60</v>
      </c>
      <c r="X6" s="33" t="s">
        <v>60</v>
      </c>
      <c r="Y6" s="33" t="s">
        <v>60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</row>
    <row r="7" spans="1:85" s="21" customFormat="1" x14ac:dyDescent="0.25">
      <c r="A7" s="19" t="s">
        <v>0</v>
      </c>
      <c r="B7" s="33">
        <v>120</v>
      </c>
      <c r="C7" s="33">
        <v>120</v>
      </c>
      <c r="D7" s="33">
        <v>120</v>
      </c>
      <c r="E7" s="33">
        <v>120</v>
      </c>
      <c r="F7" s="33">
        <v>120</v>
      </c>
      <c r="G7" s="33">
        <v>120</v>
      </c>
      <c r="H7" s="33">
        <v>120</v>
      </c>
      <c r="I7" s="33">
        <v>120</v>
      </c>
      <c r="J7" s="33">
        <v>120</v>
      </c>
      <c r="K7" s="33">
        <v>120</v>
      </c>
      <c r="L7" s="33">
        <v>120</v>
      </c>
      <c r="M7" s="33">
        <v>120</v>
      </c>
      <c r="N7" s="33">
        <v>120</v>
      </c>
      <c r="O7" s="33">
        <v>120</v>
      </c>
      <c r="P7" s="33">
        <v>120</v>
      </c>
      <c r="Q7" s="33">
        <v>120</v>
      </c>
      <c r="R7" s="33">
        <v>120</v>
      </c>
      <c r="S7" s="33">
        <v>120</v>
      </c>
      <c r="T7" s="33">
        <v>120</v>
      </c>
      <c r="U7" s="33">
        <v>120</v>
      </c>
      <c r="V7" s="33">
        <v>120</v>
      </c>
      <c r="W7" s="33">
        <v>120</v>
      </c>
      <c r="X7" s="33">
        <v>120</v>
      </c>
      <c r="Y7" s="33">
        <v>120</v>
      </c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</row>
    <row r="8" spans="1:85" s="21" customFormat="1" x14ac:dyDescent="0.25">
      <c r="A8" s="19" t="s">
        <v>3</v>
      </c>
      <c r="B8" s="33">
        <v>60</v>
      </c>
      <c r="C8" s="33">
        <v>60</v>
      </c>
      <c r="D8" s="33">
        <v>60</v>
      </c>
      <c r="E8" s="33">
        <v>60</v>
      </c>
      <c r="F8" s="33">
        <v>60</v>
      </c>
      <c r="G8" s="33">
        <v>60</v>
      </c>
      <c r="H8" s="33">
        <v>60</v>
      </c>
      <c r="I8" s="33">
        <v>60</v>
      </c>
      <c r="J8" s="33">
        <v>60</v>
      </c>
      <c r="K8" s="33">
        <v>60</v>
      </c>
      <c r="L8" s="33">
        <v>60</v>
      </c>
      <c r="M8" s="33">
        <v>60</v>
      </c>
      <c r="N8" s="33">
        <v>60</v>
      </c>
      <c r="O8" s="33">
        <v>60</v>
      </c>
      <c r="P8" s="33">
        <v>60</v>
      </c>
      <c r="Q8" s="33">
        <v>60</v>
      </c>
      <c r="R8" s="33">
        <v>60</v>
      </c>
      <c r="S8" s="33">
        <v>60</v>
      </c>
      <c r="T8" s="33">
        <v>60</v>
      </c>
      <c r="U8" s="33">
        <v>60</v>
      </c>
      <c r="V8" s="33">
        <v>60</v>
      </c>
      <c r="W8" s="33">
        <v>60</v>
      </c>
      <c r="X8" s="33">
        <v>60</v>
      </c>
      <c r="Y8" s="33">
        <v>60</v>
      </c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</row>
    <row r="9" spans="1:85" s="21" customFormat="1" x14ac:dyDescent="0.25">
      <c r="A9" s="19" t="s">
        <v>2</v>
      </c>
      <c r="B9" s="33">
        <v>80</v>
      </c>
      <c r="C9" s="33">
        <v>80</v>
      </c>
      <c r="D9" s="33">
        <v>80</v>
      </c>
      <c r="E9" s="33">
        <v>80</v>
      </c>
      <c r="F9" s="33">
        <v>80</v>
      </c>
      <c r="G9" s="33">
        <v>80</v>
      </c>
      <c r="H9" s="33">
        <v>80</v>
      </c>
      <c r="I9" s="33">
        <v>80</v>
      </c>
      <c r="J9" s="33">
        <v>80</v>
      </c>
      <c r="K9" s="33">
        <v>80</v>
      </c>
      <c r="L9" s="33">
        <v>80</v>
      </c>
      <c r="M9" s="33">
        <v>80</v>
      </c>
      <c r="N9" s="33">
        <v>80</v>
      </c>
      <c r="O9" s="33">
        <v>80</v>
      </c>
      <c r="P9" s="33">
        <v>80</v>
      </c>
      <c r="Q9" s="33">
        <v>80</v>
      </c>
      <c r="R9" s="33">
        <v>80</v>
      </c>
      <c r="S9" s="33">
        <v>80</v>
      </c>
      <c r="T9" s="33">
        <v>80</v>
      </c>
      <c r="U9" s="33">
        <v>80</v>
      </c>
      <c r="V9" s="33">
        <v>80</v>
      </c>
      <c r="W9" s="33">
        <v>80</v>
      </c>
      <c r="X9" s="33">
        <v>80</v>
      </c>
      <c r="Y9" s="33">
        <v>80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</row>
    <row r="10" spans="1:85" s="20" customFormat="1" x14ac:dyDescent="0.25">
      <c r="A10" s="19" t="s">
        <v>1</v>
      </c>
      <c r="B10" s="33" t="s">
        <v>76</v>
      </c>
      <c r="C10" s="33" t="s">
        <v>76</v>
      </c>
      <c r="D10" s="33" t="s">
        <v>76</v>
      </c>
      <c r="E10" s="33" t="s">
        <v>76</v>
      </c>
      <c r="F10" s="33" t="s">
        <v>76</v>
      </c>
      <c r="G10" s="33" t="s">
        <v>76</v>
      </c>
      <c r="H10" s="33" t="s">
        <v>76</v>
      </c>
      <c r="I10" s="33" t="s">
        <v>76</v>
      </c>
      <c r="J10" s="33" t="s">
        <v>76</v>
      </c>
      <c r="K10" s="33" t="s">
        <v>76</v>
      </c>
      <c r="L10" s="33" t="s">
        <v>76</v>
      </c>
      <c r="M10" s="33" t="s">
        <v>76</v>
      </c>
      <c r="N10" s="33" t="s">
        <v>76</v>
      </c>
      <c r="O10" s="33" t="s">
        <v>76</v>
      </c>
      <c r="P10" s="33" t="s">
        <v>76</v>
      </c>
      <c r="Q10" s="33" t="s">
        <v>76</v>
      </c>
      <c r="R10" s="33">
        <v>350</v>
      </c>
      <c r="S10" s="33">
        <v>350</v>
      </c>
      <c r="T10" s="33">
        <v>350</v>
      </c>
      <c r="U10" s="33">
        <v>350</v>
      </c>
      <c r="V10" s="33">
        <v>350</v>
      </c>
      <c r="W10" s="33">
        <v>350</v>
      </c>
      <c r="X10" s="33">
        <v>350</v>
      </c>
      <c r="Y10" s="33">
        <v>350</v>
      </c>
    </row>
    <row r="11" spans="1:85" s="20" customFormat="1" x14ac:dyDescent="0.25">
      <c r="A11" s="19" t="s">
        <v>67</v>
      </c>
      <c r="B11" s="33">
        <v>60</v>
      </c>
      <c r="C11" s="33">
        <v>60</v>
      </c>
      <c r="D11" s="33">
        <v>60</v>
      </c>
      <c r="E11" s="33">
        <v>60</v>
      </c>
      <c r="F11" s="33">
        <v>60</v>
      </c>
      <c r="G11" s="33">
        <v>60</v>
      </c>
      <c r="H11" s="33">
        <v>60</v>
      </c>
      <c r="I11" s="33">
        <v>60</v>
      </c>
      <c r="J11" s="33">
        <v>60</v>
      </c>
      <c r="K11" s="33">
        <v>60</v>
      </c>
      <c r="L11" s="33">
        <v>60</v>
      </c>
      <c r="M11" s="33">
        <v>60</v>
      </c>
      <c r="N11" s="33">
        <v>60</v>
      </c>
      <c r="O11" s="33">
        <v>60</v>
      </c>
      <c r="P11" s="33">
        <v>60</v>
      </c>
      <c r="Q11" s="33">
        <v>60</v>
      </c>
      <c r="R11" s="33">
        <v>60</v>
      </c>
      <c r="S11" s="33">
        <v>60</v>
      </c>
      <c r="T11" s="33">
        <v>60</v>
      </c>
      <c r="U11" s="33">
        <v>60</v>
      </c>
      <c r="V11" s="33">
        <v>60</v>
      </c>
      <c r="W11" s="33">
        <v>60</v>
      </c>
      <c r="X11" s="33">
        <v>60</v>
      </c>
      <c r="Y11" s="33">
        <v>60</v>
      </c>
    </row>
    <row r="12" spans="1:85" s="20" customFormat="1" x14ac:dyDescent="0.25">
      <c r="A12" s="19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3000</v>
      </c>
      <c r="L12" s="33">
        <v>3000</v>
      </c>
      <c r="M12" s="33">
        <v>3000</v>
      </c>
      <c r="N12" s="33">
        <v>3000</v>
      </c>
      <c r="O12" s="33">
        <v>3000</v>
      </c>
      <c r="P12" s="33">
        <v>3000</v>
      </c>
      <c r="Q12" s="33">
        <v>3000</v>
      </c>
      <c r="R12" s="33">
        <v>3000</v>
      </c>
      <c r="S12" s="33">
        <v>3000</v>
      </c>
      <c r="T12" s="33">
        <v>3000</v>
      </c>
      <c r="U12" s="33">
        <v>3000</v>
      </c>
      <c r="V12" s="33">
        <v>3000</v>
      </c>
      <c r="W12" s="33">
        <v>3000</v>
      </c>
      <c r="X12" s="33">
        <v>3000</v>
      </c>
      <c r="Y12" s="33">
        <v>3000</v>
      </c>
    </row>
    <row r="13" spans="1:85" s="20" customFormat="1" x14ac:dyDescent="0.25">
      <c r="A13" s="19" t="s">
        <v>80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3000</v>
      </c>
      <c r="O13" s="33">
        <v>3000</v>
      </c>
      <c r="P13" s="33">
        <v>3000</v>
      </c>
      <c r="Q13" s="33">
        <v>3000</v>
      </c>
      <c r="R13" s="33">
        <v>3000</v>
      </c>
      <c r="S13" s="33">
        <v>3000</v>
      </c>
      <c r="T13" s="33">
        <v>3000</v>
      </c>
      <c r="U13" s="33">
        <v>3000</v>
      </c>
      <c r="V13" s="33">
        <v>3000</v>
      </c>
      <c r="W13" s="33">
        <v>3000</v>
      </c>
      <c r="X13" s="33">
        <v>3000</v>
      </c>
      <c r="Y13" s="33">
        <v>3000</v>
      </c>
    </row>
    <row r="14" spans="1:85" s="20" customFormat="1" x14ac:dyDescent="0.25">
      <c r="A14" s="19" t="s">
        <v>82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3000</v>
      </c>
      <c r="Q14" s="33">
        <v>3000</v>
      </c>
      <c r="R14" s="33">
        <v>3000</v>
      </c>
      <c r="S14" s="33">
        <v>3000</v>
      </c>
      <c r="T14" s="33">
        <v>3000</v>
      </c>
      <c r="U14" s="33">
        <v>3000</v>
      </c>
      <c r="V14" s="33">
        <v>3000</v>
      </c>
      <c r="W14" s="33">
        <v>3000</v>
      </c>
      <c r="X14" s="33">
        <v>3000</v>
      </c>
      <c r="Y14" s="33">
        <v>3000</v>
      </c>
    </row>
    <row r="15" spans="1:85" s="20" customFormat="1" x14ac:dyDescent="0.25">
      <c r="A15" s="19" t="s">
        <v>83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3000</v>
      </c>
      <c r="O15" s="33">
        <v>3000</v>
      </c>
      <c r="P15" s="33">
        <v>3000</v>
      </c>
      <c r="Q15" s="33">
        <v>3000</v>
      </c>
      <c r="R15" s="33">
        <v>3000</v>
      </c>
      <c r="S15" s="33">
        <v>3000</v>
      </c>
      <c r="T15" s="33">
        <v>3000</v>
      </c>
      <c r="U15" s="33">
        <v>3000</v>
      </c>
      <c r="V15" s="33">
        <v>3000</v>
      </c>
      <c r="W15" s="33">
        <v>3000</v>
      </c>
      <c r="X15" s="33">
        <v>3000</v>
      </c>
      <c r="Y15" s="33">
        <v>3000</v>
      </c>
    </row>
    <row r="16" spans="1:85" s="20" customFormat="1" x14ac:dyDescent="0.25">
      <c r="A16" s="19" t="s">
        <v>84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3000</v>
      </c>
      <c r="T16" s="33">
        <v>3000</v>
      </c>
      <c r="U16" s="33">
        <v>3000</v>
      </c>
      <c r="V16" s="33">
        <v>3000</v>
      </c>
      <c r="W16" s="33">
        <v>3000</v>
      </c>
      <c r="X16" s="33">
        <v>3000</v>
      </c>
      <c r="Y16" s="33">
        <v>3000</v>
      </c>
    </row>
    <row r="17" spans="1:25" s="20" customFormat="1" x14ac:dyDescent="0.25">
      <c r="A17" s="19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s="20" customFormat="1" x14ac:dyDescent="0.25">
      <c r="A18" s="19" t="s">
        <v>64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</row>
    <row r="19" spans="1:25" s="20" customFormat="1" x14ac:dyDescent="0.25">
      <c r="A19" s="19" t="s">
        <v>64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</row>
    <row r="20" spans="1:25" s="20" customFormat="1" x14ac:dyDescent="0.25">
      <c r="A20" s="19" t="s">
        <v>64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</row>
    <row r="21" spans="1:25" s="20" customFormat="1" x14ac:dyDescent="0.25">
      <c r="A21" s="19" t="s">
        <v>64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</row>
    <row r="22" spans="1:25" s="20" customFormat="1" x14ac:dyDescent="0.25">
      <c r="A22" s="19" t="s">
        <v>64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s="20" customFormat="1" x14ac:dyDescent="0.25">
      <c r="A23" s="19" t="s">
        <v>64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s="20" customFormat="1" x14ac:dyDescent="0.25">
      <c r="A24" s="19" t="s">
        <v>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  <row r="25" spans="1:25" s="20" customFormat="1" x14ac:dyDescent="0.25">
      <c r="A25" s="19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</row>
    <row r="26" spans="1:25" s="20" customFormat="1" x14ac:dyDescent="0.25">
      <c r="A26" s="19" t="s">
        <v>64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</row>
    <row r="27" spans="1:25" s="20" customFormat="1" x14ac:dyDescent="0.25">
      <c r="A27" s="19" t="s">
        <v>64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</row>
    <row r="28" spans="1:25" s="20" customFormat="1" x14ac:dyDescent="0.25">
      <c r="A28" s="19" t="s">
        <v>64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</row>
    <row r="29" spans="1:25" s="20" customFormat="1" x14ac:dyDescent="0.25">
      <c r="A29" s="19" t="s">
        <v>64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</row>
    <row r="30" spans="1:25" s="20" customFormat="1" x14ac:dyDescent="0.25">
      <c r="A30" s="19" t="s">
        <v>64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</row>
    <row r="31" spans="1:25" s="20" customFormat="1" x14ac:dyDescent="0.25">
      <c r="A31" s="19" t="s">
        <v>64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</row>
    <row r="32" spans="1:25" s="20" customFormat="1" x14ac:dyDescent="0.25">
      <c r="A32" s="19" t="s">
        <v>64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</row>
    <row r="33" spans="1:64" s="20" customFormat="1" x14ac:dyDescent="0.25">
      <c r="A33" s="19" t="s">
        <v>64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</row>
    <row r="34" spans="1:64" s="20" customFormat="1" x14ac:dyDescent="0.25">
      <c r="A34" s="19" t="s">
        <v>64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</row>
    <row r="35" spans="1:64" s="47" customFormat="1" x14ac:dyDescent="0.25">
      <c r="A35" s="19" t="s">
        <v>64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</row>
    <row r="36" spans="1:64" s="47" customFormat="1" x14ac:dyDescent="0.25">
      <c r="A36" s="19" t="s">
        <v>64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</row>
    <row r="37" spans="1:64" s="47" customFormat="1" x14ac:dyDescent="0.25">
      <c r="A37" s="19" t="s">
        <v>64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</row>
    <row r="38" spans="1:64" s="47" customFormat="1" x14ac:dyDescent="0.25">
      <c r="A38" s="19" t="s">
        <v>64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</row>
    <row r="39" spans="1:64" s="47" customFormat="1" x14ac:dyDescent="0.25">
      <c r="A39" s="19" t="s">
        <v>64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</row>
    <row r="40" spans="1:64" s="47" customFormat="1" x14ac:dyDescent="0.25">
      <c r="A40" s="19" t="s">
        <v>64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</row>
    <row r="41" spans="1:64" s="47" customFormat="1" x14ac:dyDescent="0.25">
      <c r="A41" s="19" t="s">
        <v>64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</row>
    <row r="42" spans="1:64" s="47" customFormat="1" x14ac:dyDescent="0.25">
      <c r="A42" s="19" t="s">
        <v>64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</row>
    <row r="43" spans="1:64" s="47" customFormat="1" x14ac:dyDescent="0.25">
      <c r="A43" s="19" t="s">
        <v>64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</row>
    <row r="44" spans="1:64" s="47" customFormat="1" x14ac:dyDescent="0.25">
      <c r="A44" s="19" t="s">
        <v>64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64" s="47" customFormat="1" x14ac:dyDescent="0.25">
      <c r="A45" s="19" t="s">
        <v>64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</row>
    <row r="46" spans="1:64" s="47" customFormat="1" x14ac:dyDescent="0.25">
      <c r="A46" s="19" t="s">
        <v>64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</row>
    <row r="47" spans="1:64" s="47" customFormat="1" x14ac:dyDescent="0.25">
      <c r="A47" s="19" t="s">
        <v>64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</row>
    <row r="48" spans="1:64" s="47" customFormat="1" x14ac:dyDescent="0.25">
      <c r="A48" s="19" t="s">
        <v>64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pans="1:64" s="47" customFormat="1" x14ac:dyDescent="0.25">
      <c r="A49" s="19" t="s">
        <v>64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64" s="47" customFormat="1" x14ac:dyDescent="0.25">
      <c r="A50" s="19" t="s">
        <v>64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</row>
    <row r="51" spans="1:64" s="47" customFormat="1" x14ac:dyDescent="0.25">
      <c r="A51" s="19" t="s">
        <v>64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</row>
    <row r="52" spans="1:64" s="47" customFormat="1" x14ac:dyDescent="0.25">
      <c r="A52" s="19" t="s">
        <v>64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</row>
    <row r="53" spans="1:64" s="47" customFormat="1" x14ac:dyDescent="0.25">
      <c r="A53" s="19" t="s">
        <v>64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</row>
    <row r="54" spans="1:64" s="47" customFormat="1" x14ac:dyDescent="0.25">
      <c r="A54" s="19" t="s">
        <v>64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</row>
    <row r="55" spans="1:64" s="47" customFormat="1" x14ac:dyDescent="0.25">
      <c r="A55" s="19" t="s">
        <v>64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</row>
    <row r="56" spans="1:64" s="47" customFormat="1" x14ac:dyDescent="0.25">
      <c r="A56" s="19" t="s">
        <v>64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</row>
    <row r="57" spans="1:64" s="47" customFormat="1" x14ac:dyDescent="0.25">
      <c r="A57" s="19" t="s">
        <v>64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</row>
    <row r="58" spans="1:64" s="47" customFormat="1" x14ac:dyDescent="0.25">
      <c r="A58" s="19" t="s">
        <v>64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</row>
    <row r="59" spans="1:64" s="47" customFormat="1" x14ac:dyDescent="0.25">
      <c r="A59" s="19" t="s">
        <v>64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</row>
    <row r="60" spans="1:64" s="47" customFormat="1" x14ac:dyDescent="0.25">
      <c r="A60" s="19" t="s">
        <v>64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</row>
    <row r="61" spans="1:64" s="47" customFormat="1" x14ac:dyDescent="0.25">
      <c r="A61" s="19" t="s">
        <v>64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0</v>
      </c>
      <c r="Y61" s="33">
        <v>0</v>
      </c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</row>
    <row r="62" spans="1:64" s="47" customFormat="1" x14ac:dyDescent="0.25">
      <c r="A62" s="19" t="s">
        <v>64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</row>
    <row r="63" spans="1:64" s="47" customFormat="1" x14ac:dyDescent="0.25">
      <c r="A63" s="19" t="s">
        <v>64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</row>
    <row r="64" spans="1:64" s="47" customFormat="1" x14ac:dyDescent="0.25">
      <c r="A64" s="19" t="s">
        <v>64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</row>
    <row r="65" spans="1:64" s="47" customFormat="1" x14ac:dyDescent="0.25">
      <c r="A65" s="19" t="s">
        <v>64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</row>
    <row r="66" spans="1:64" s="47" customFormat="1" x14ac:dyDescent="0.25">
      <c r="A66" s="19" t="s">
        <v>64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</row>
    <row r="67" spans="1:64" s="47" customFormat="1" x14ac:dyDescent="0.25">
      <c r="A67" s="19" t="s">
        <v>64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</row>
    <row r="68" spans="1:64" s="47" customFormat="1" x14ac:dyDescent="0.25">
      <c r="A68" s="19" t="s">
        <v>64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</row>
    <row r="69" spans="1:64" s="47" customFormat="1" x14ac:dyDescent="0.25">
      <c r="A69" s="19" t="s">
        <v>64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</row>
    <row r="70" spans="1:64" s="47" customFormat="1" x14ac:dyDescent="0.25">
      <c r="A70" s="19" t="s">
        <v>64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</row>
    <row r="71" spans="1:64" s="47" customFormat="1" x14ac:dyDescent="0.25">
      <c r="A71" s="19" t="s">
        <v>64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2" spans="1:64" s="47" customFormat="1" x14ac:dyDescent="0.25">
      <c r="A72" s="19" t="s">
        <v>64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</row>
    <row r="73" spans="1:64" s="47" customFormat="1" x14ac:dyDescent="0.25">
      <c r="A73" s="19" t="s">
        <v>64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</row>
    <row r="74" spans="1:64" s="47" customFormat="1" x14ac:dyDescent="0.25">
      <c r="A74" s="19" t="s">
        <v>64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0</v>
      </c>
      <c r="Y74" s="33">
        <v>0</v>
      </c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</row>
    <row r="75" spans="1:64" s="47" customFormat="1" x14ac:dyDescent="0.25">
      <c r="A75" s="19" t="s">
        <v>64</v>
      </c>
      <c r="B75" s="33"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0</v>
      </c>
      <c r="Y75" s="33">
        <v>0</v>
      </c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</row>
    <row r="76" spans="1:64" s="47" customFormat="1" x14ac:dyDescent="0.25">
      <c r="A76" s="19" t="s">
        <v>64</v>
      </c>
      <c r="B76" s="33">
        <v>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v>0</v>
      </c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</row>
    <row r="77" spans="1:64" s="47" customFormat="1" x14ac:dyDescent="0.25">
      <c r="A77" s="19" t="s">
        <v>64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</row>
    <row r="78" spans="1:64" s="47" customFormat="1" x14ac:dyDescent="0.25">
      <c r="A78" s="19" t="s">
        <v>64</v>
      </c>
      <c r="B78" s="33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</row>
    <row r="79" spans="1:64" s="47" customFormat="1" x14ac:dyDescent="0.25">
      <c r="A79" s="19" t="s">
        <v>64</v>
      </c>
      <c r="B79" s="33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</row>
    <row r="80" spans="1:64" s="47" customFormat="1" x14ac:dyDescent="0.25">
      <c r="A80" s="19" t="s">
        <v>64</v>
      </c>
      <c r="B80" s="33">
        <v>0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</row>
    <row r="81" spans="1:64" s="47" customFormat="1" x14ac:dyDescent="0.25">
      <c r="A81" s="19" t="s">
        <v>64</v>
      </c>
      <c r="B81" s="33">
        <v>0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</row>
    <row r="82" spans="1:64" s="47" customFormat="1" x14ac:dyDescent="0.25">
      <c r="A82" s="19" t="s">
        <v>64</v>
      </c>
      <c r="B82" s="33">
        <v>0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0</v>
      </c>
      <c r="Y82" s="33">
        <v>0</v>
      </c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</row>
    <row r="83" spans="1:64" s="47" customFormat="1" x14ac:dyDescent="0.25">
      <c r="A83" s="19" t="s">
        <v>64</v>
      </c>
      <c r="B83" s="33">
        <v>0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</row>
    <row r="84" spans="1:64" s="47" customFormat="1" x14ac:dyDescent="0.25">
      <c r="A84" s="19" t="s">
        <v>64</v>
      </c>
      <c r="B84" s="33">
        <v>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0</v>
      </c>
      <c r="Y84" s="33">
        <v>0</v>
      </c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</row>
    <row r="85" spans="1:64" s="47" customFormat="1" x14ac:dyDescent="0.25">
      <c r="A85" s="19" t="s">
        <v>64</v>
      </c>
      <c r="B85" s="33">
        <v>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0</v>
      </c>
      <c r="Y85" s="33">
        <v>0</v>
      </c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</row>
    <row r="86" spans="1:64" s="47" customFormat="1" x14ac:dyDescent="0.25">
      <c r="A86" s="19" t="s">
        <v>64</v>
      </c>
      <c r="B86" s="33">
        <v>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</row>
    <row r="87" spans="1:64" s="47" customFormat="1" x14ac:dyDescent="0.25">
      <c r="A87" s="19" t="s">
        <v>64</v>
      </c>
      <c r="B87" s="33">
        <v>0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</row>
    <row r="88" spans="1:64" s="47" customFormat="1" x14ac:dyDescent="0.25">
      <c r="A88" s="19" t="s">
        <v>64</v>
      </c>
      <c r="B88" s="33">
        <v>0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</row>
    <row r="89" spans="1:64" s="47" customFormat="1" x14ac:dyDescent="0.25">
      <c r="A89" s="19" t="s">
        <v>64</v>
      </c>
      <c r="B89" s="33">
        <v>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0" spans="1:64" s="47" customFormat="1" x14ac:dyDescent="0.25">
      <c r="A90" s="19" t="s">
        <v>64</v>
      </c>
      <c r="B90" s="33">
        <v>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</row>
    <row r="91" spans="1:64" s="47" customFormat="1" x14ac:dyDescent="0.25">
      <c r="A91" s="19" t="s">
        <v>64</v>
      </c>
      <c r="B91" s="33">
        <v>0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0</v>
      </c>
      <c r="Y91" s="33">
        <v>0</v>
      </c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</row>
    <row r="92" spans="1:64" s="47" customFormat="1" x14ac:dyDescent="0.25">
      <c r="A92" s="19" t="s">
        <v>64</v>
      </c>
      <c r="B92" s="33">
        <v>0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0</v>
      </c>
      <c r="Y92" s="33">
        <v>0</v>
      </c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</row>
    <row r="93" spans="1:64" s="47" customFormat="1" x14ac:dyDescent="0.25">
      <c r="A93" s="19" t="s">
        <v>64</v>
      </c>
      <c r="B93" s="33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1:64" s="47" customFormat="1" x14ac:dyDescent="0.25">
      <c r="A94" s="19" t="s">
        <v>64</v>
      </c>
      <c r="B94" s="33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</row>
    <row r="95" spans="1:64" s="47" customFormat="1" x14ac:dyDescent="0.25">
      <c r="A95" s="49" t="s">
        <v>64</v>
      </c>
      <c r="B95" s="33">
        <v>0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</row>
    <row r="96" spans="1:64" s="53" customFormat="1" x14ac:dyDescent="0.25">
      <c r="A96" s="49" t="s">
        <v>64</v>
      </c>
      <c r="B96" s="33">
        <v>0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</row>
    <row r="97" spans="1:64" s="51" customFormat="1" x14ac:dyDescent="0.25">
      <c r="A97" s="50" t="s">
        <v>28</v>
      </c>
      <c r="B97" s="52">
        <f t="shared" ref="B97:Y97" si="0">SUM(B2:B96)</f>
        <v>945</v>
      </c>
      <c r="C97" s="52">
        <f t="shared" si="0"/>
        <v>385</v>
      </c>
      <c r="D97" s="52">
        <f t="shared" si="0"/>
        <v>385</v>
      </c>
      <c r="E97" s="52">
        <f t="shared" si="0"/>
        <v>385</v>
      </c>
      <c r="F97" s="52">
        <f t="shared" si="0"/>
        <v>385</v>
      </c>
      <c r="G97" s="52">
        <f t="shared" si="0"/>
        <v>985</v>
      </c>
      <c r="H97" s="52">
        <f t="shared" si="0"/>
        <v>985</v>
      </c>
      <c r="I97" s="52">
        <f t="shared" si="0"/>
        <v>985</v>
      </c>
      <c r="J97" s="52">
        <f t="shared" si="0"/>
        <v>985</v>
      </c>
      <c r="K97" s="52">
        <f t="shared" si="0"/>
        <v>3985</v>
      </c>
      <c r="L97" s="52">
        <f t="shared" si="0"/>
        <v>3985</v>
      </c>
      <c r="M97" s="52">
        <f t="shared" si="0"/>
        <v>3985</v>
      </c>
      <c r="N97" s="52">
        <f t="shared" si="0"/>
        <v>13885</v>
      </c>
      <c r="O97" s="52">
        <f t="shared" si="0"/>
        <v>13885</v>
      </c>
      <c r="P97" s="52">
        <f t="shared" si="0"/>
        <v>16885</v>
      </c>
      <c r="Q97" s="52">
        <f t="shared" si="0"/>
        <v>16885</v>
      </c>
      <c r="R97" s="52">
        <f t="shared" si="0"/>
        <v>18670</v>
      </c>
      <c r="S97" s="52">
        <f t="shared" si="0"/>
        <v>21670</v>
      </c>
      <c r="T97" s="52">
        <f t="shared" si="0"/>
        <v>21670</v>
      </c>
      <c r="U97" s="52">
        <f t="shared" si="0"/>
        <v>21670</v>
      </c>
      <c r="V97" s="52">
        <f t="shared" si="0"/>
        <v>21670</v>
      </c>
      <c r="W97" s="52">
        <f t="shared" si="0"/>
        <v>21670</v>
      </c>
      <c r="X97" s="52">
        <f t="shared" si="0"/>
        <v>21670</v>
      </c>
      <c r="Y97" s="52">
        <f t="shared" si="0"/>
        <v>21670</v>
      </c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</sheetData>
  <sheetProtection selectLockedCells="1"/>
  <phoneticPr fontId="6" type="noConversion"/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F15E-893C-4EF8-B6A9-0A6CF7C13097}">
  <dimension ref="A1:CI53"/>
  <sheetViews>
    <sheetView tabSelected="1" workbookViewId="0">
      <selection activeCell="G12" sqref="G12"/>
    </sheetView>
  </sheetViews>
  <sheetFormatPr defaultRowHeight="15" x14ac:dyDescent="0.25"/>
  <cols>
    <col min="1" max="1" width="9.140625" style="11"/>
    <col min="2" max="2" width="31.5703125" bestFit="1" customWidth="1"/>
    <col min="3" max="3" width="14.85546875" bestFit="1" customWidth="1"/>
    <col min="4" max="4" width="17.28515625" customWidth="1"/>
    <col min="5" max="5" width="21.85546875" customWidth="1"/>
    <col min="6" max="6" width="21.140625" customWidth="1"/>
    <col min="7" max="7" width="26.140625" customWidth="1"/>
    <col min="8" max="8" width="26" bestFit="1" customWidth="1"/>
    <col min="9" max="9" width="18" bestFit="1" customWidth="1"/>
    <col min="13" max="13" width="13.42578125" bestFit="1" customWidth="1"/>
    <col min="14" max="14" width="11.85546875" bestFit="1" customWidth="1"/>
    <col min="15" max="15" width="17.85546875" bestFit="1" customWidth="1"/>
    <col min="18" max="31" width="9.140625" style="11"/>
  </cols>
  <sheetData>
    <row r="1" spans="1:87" s="8" customFormat="1" ht="21" x14ac:dyDescent="0.35">
      <c r="A1" s="76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17"/>
      <c r="Y1" s="17"/>
      <c r="Z1" s="17"/>
      <c r="AA1" s="17"/>
      <c r="AB1" s="17"/>
      <c r="AC1" s="17"/>
      <c r="AD1" s="17"/>
      <c r="AE1" s="17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</row>
    <row r="2" spans="1:87" x14ac:dyDescent="0.25">
      <c r="B2" s="77" t="s">
        <v>37</v>
      </c>
      <c r="C2" s="77"/>
      <c r="D2" s="77"/>
      <c r="E2" s="77"/>
      <c r="F2" s="77"/>
      <c r="G2" s="77"/>
      <c r="H2" s="77"/>
      <c r="I2" s="56"/>
      <c r="J2" s="56"/>
      <c r="K2" s="56"/>
      <c r="L2" s="11"/>
      <c r="M2" s="77" t="s">
        <v>58</v>
      </c>
      <c r="N2" s="77"/>
      <c r="O2" s="77"/>
      <c r="P2" s="77"/>
      <c r="Q2" s="77"/>
    </row>
    <row r="3" spans="1:87" ht="23.25" x14ac:dyDescent="0.35">
      <c r="B3" s="11"/>
      <c r="C3" s="22" t="s">
        <v>29</v>
      </c>
      <c r="D3" s="22" t="s">
        <v>38</v>
      </c>
      <c r="E3" s="22" t="s">
        <v>42</v>
      </c>
      <c r="F3" s="22" t="s">
        <v>46</v>
      </c>
      <c r="G3" s="22" t="s">
        <v>77</v>
      </c>
      <c r="H3" s="22" t="s">
        <v>78</v>
      </c>
      <c r="I3" s="57"/>
      <c r="J3" s="57"/>
      <c r="K3" s="57"/>
      <c r="L3" s="11"/>
      <c r="M3" s="10" t="s">
        <v>56</v>
      </c>
      <c r="N3" s="10" t="s">
        <v>59</v>
      </c>
      <c r="O3" s="11"/>
      <c r="P3" s="11"/>
      <c r="Q3" s="11"/>
    </row>
    <row r="4" spans="1:87" x14ac:dyDescent="0.25">
      <c r="B4" s="11" t="s">
        <v>30</v>
      </c>
      <c r="C4" s="42">
        <v>3</v>
      </c>
      <c r="D4" s="42">
        <v>3</v>
      </c>
      <c r="E4" s="42">
        <v>3</v>
      </c>
      <c r="F4" s="42">
        <v>3</v>
      </c>
      <c r="G4" s="59">
        <v>3</v>
      </c>
      <c r="H4" s="59">
        <v>3</v>
      </c>
      <c r="I4" s="11"/>
      <c r="J4" s="11"/>
      <c r="K4" s="11"/>
      <c r="L4" s="11"/>
      <c r="M4" s="48">
        <v>80</v>
      </c>
      <c r="N4" s="48">
        <v>160</v>
      </c>
      <c r="O4" s="11"/>
      <c r="P4" s="11"/>
      <c r="Q4" s="11"/>
    </row>
    <row r="5" spans="1:87" x14ac:dyDescent="0.25">
      <c r="B5" s="11" t="s">
        <v>31</v>
      </c>
      <c r="C5" s="42">
        <v>3</v>
      </c>
      <c r="D5" s="42">
        <v>3</v>
      </c>
      <c r="E5" s="42">
        <v>3</v>
      </c>
      <c r="F5" s="42">
        <v>3</v>
      </c>
      <c r="G5" s="59">
        <v>3</v>
      </c>
      <c r="H5" s="59">
        <v>3</v>
      </c>
      <c r="I5" s="11"/>
      <c r="J5" s="11"/>
      <c r="K5" s="11"/>
      <c r="L5" s="11"/>
      <c r="M5" s="11"/>
      <c r="N5" s="11"/>
      <c r="O5" s="11"/>
      <c r="P5" s="11"/>
      <c r="Q5" s="11"/>
    </row>
    <row r="6" spans="1:87" x14ac:dyDescent="0.25">
      <c r="B6" s="11" t="s">
        <v>32</v>
      </c>
      <c r="C6" s="42">
        <v>5</v>
      </c>
      <c r="D6" s="42">
        <v>5</v>
      </c>
      <c r="E6" s="42">
        <v>5</v>
      </c>
      <c r="F6" s="42">
        <v>5</v>
      </c>
      <c r="G6" s="42">
        <v>5</v>
      </c>
      <c r="H6" s="42">
        <v>5</v>
      </c>
      <c r="I6" s="11"/>
      <c r="J6" s="11"/>
      <c r="K6" s="11"/>
      <c r="L6" s="11"/>
      <c r="M6" s="11"/>
      <c r="N6" s="11"/>
      <c r="O6" s="11"/>
      <c r="P6" s="11"/>
      <c r="Q6" s="11"/>
    </row>
    <row r="7" spans="1:87" x14ac:dyDescent="0.25">
      <c r="B7" s="11" t="s">
        <v>33</v>
      </c>
      <c r="C7" s="42">
        <v>8</v>
      </c>
      <c r="D7" s="42">
        <v>8</v>
      </c>
      <c r="E7" s="42">
        <v>8</v>
      </c>
      <c r="F7" s="42">
        <v>8</v>
      </c>
      <c r="G7" s="48"/>
      <c r="H7" s="48"/>
      <c r="I7" s="11"/>
      <c r="J7" s="11"/>
      <c r="K7" s="11"/>
      <c r="L7" s="11"/>
      <c r="M7" s="11"/>
      <c r="N7" s="11"/>
      <c r="O7" s="11"/>
      <c r="P7" s="11"/>
      <c r="Q7" s="11"/>
    </row>
    <row r="8" spans="1:87" x14ac:dyDescent="0.25">
      <c r="B8" s="11" t="s">
        <v>34</v>
      </c>
      <c r="C8" s="42">
        <v>10</v>
      </c>
      <c r="D8" s="42">
        <v>10</v>
      </c>
      <c r="E8" s="42">
        <v>10</v>
      </c>
      <c r="F8" s="42">
        <v>10</v>
      </c>
      <c r="G8" s="42">
        <v>10</v>
      </c>
      <c r="H8" s="42">
        <v>10</v>
      </c>
      <c r="I8" s="11"/>
      <c r="J8" s="11"/>
      <c r="K8" s="11"/>
      <c r="L8" s="11"/>
      <c r="M8" s="11"/>
      <c r="N8" s="11"/>
      <c r="O8" s="11"/>
      <c r="P8" s="11"/>
      <c r="Q8" s="11"/>
    </row>
    <row r="9" spans="1:87" x14ac:dyDescent="0.25">
      <c r="B9" s="11" t="s">
        <v>35</v>
      </c>
      <c r="C9" s="42">
        <v>3</v>
      </c>
      <c r="D9" s="42">
        <v>3</v>
      </c>
      <c r="E9" s="42">
        <v>3</v>
      </c>
      <c r="F9" s="42">
        <v>3</v>
      </c>
      <c r="G9" s="42">
        <v>3</v>
      </c>
      <c r="H9" s="42">
        <v>3</v>
      </c>
      <c r="I9" s="11"/>
      <c r="J9" s="11"/>
      <c r="K9" s="11"/>
      <c r="L9" s="11"/>
      <c r="M9" s="11"/>
      <c r="N9" s="11"/>
      <c r="O9" s="11"/>
      <c r="P9" s="11"/>
      <c r="Q9" s="11"/>
    </row>
    <row r="10" spans="1:87" x14ac:dyDescent="0.25">
      <c r="B10" s="11" t="s">
        <v>36</v>
      </c>
      <c r="C10" s="42">
        <v>3</v>
      </c>
      <c r="D10" s="42">
        <v>3</v>
      </c>
      <c r="E10" s="42">
        <v>3</v>
      </c>
      <c r="F10" s="42">
        <v>3</v>
      </c>
      <c r="G10" s="48"/>
      <c r="H10" s="48"/>
      <c r="I10" s="11"/>
      <c r="J10" s="11"/>
      <c r="K10" s="11"/>
      <c r="L10" s="11"/>
      <c r="M10" s="11"/>
      <c r="N10" s="11"/>
      <c r="O10" s="11"/>
      <c r="P10" s="11"/>
      <c r="Q10" s="11"/>
    </row>
    <row r="11" spans="1:87" x14ac:dyDescent="0.25">
      <c r="B11" s="11" t="s">
        <v>39</v>
      </c>
      <c r="C11" s="55" t="s">
        <v>40</v>
      </c>
      <c r="D11" s="42">
        <v>38</v>
      </c>
      <c r="E11" s="55" t="s">
        <v>40</v>
      </c>
      <c r="F11" s="55" t="s">
        <v>40</v>
      </c>
      <c r="G11" s="48"/>
      <c r="H11" s="48"/>
      <c r="I11" s="11"/>
      <c r="J11" s="11"/>
      <c r="K11" s="11"/>
      <c r="L11" s="11"/>
      <c r="M11" s="11"/>
      <c r="N11" s="11"/>
      <c r="O11" s="11"/>
      <c r="P11" s="11"/>
      <c r="Q11" s="11"/>
    </row>
    <row r="12" spans="1:87" x14ac:dyDescent="0.25">
      <c r="B12" s="11" t="s">
        <v>41</v>
      </c>
      <c r="C12" s="55" t="s">
        <v>40</v>
      </c>
      <c r="D12" s="55" t="s">
        <v>40</v>
      </c>
      <c r="E12" s="55" t="s">
        <v>40</v>
      </c>
      <c r="F12" s="48">
        <v>5</v>
      </c>
      <c r="G12" s="48"/>
      <c r="H12" s="48"/>
      <c r="I12" s="11"/>
      <c r="J12" s="11"/>
      <c r="K12" s="11"/>
      <c r="L12" s="11"/>
      <c r="M12" s="11"/>
      <c r="N12" s="11"/>
      <c r="O12" s="11"/>
      <c r="P12" s="11"/>
      <c r="Q12" s="11"/>
    </row>
    <row r="13" spans="1:87" x14ac:dyDescent="0.25">
      <c r="B13" s="11" t="s">
        <v>43</v>
      </c>
      <c r="C13" s="55" t="s">
        <v>40</v>
      </c>
      <c r="D13" s="55" t="s">
        <v>40</v>
      </c>
      <c r="E13" s="48">
        <v>10</v>
      </c>
      <c r="F13" s="48"/>
      <c r="G13" s="48"/>
      <c r="H13" s="48"/>
      <c r="I13" s="11"/>
      <c r="J13" s="11"/>
      <c r="K13" s="11"/>
      <c r="L13" s="11"/>
      <c r="M13" s="11"/>
      <c r="N13" s="11"/>
      <c r="O13" s="11"/>
      <c r="P13" s="11"/>
      <c r="Q13" s="11"/>
    </row>
    <row r="14" spans="1:87" x14ac:dyDescent="0.25">
      <c r="B14" s="11" t="s">
        <v>44</v>
      </c>
      <c r="C14" s="55" t="s">
        <v>40</v>
      </c>
      <c r="D14" s="55" t="s">
        <v>40</v>
      </c>
      <c r="E14" s="48">
        <v>8</v>
      </c>
      <c r="F14" s="55" t="s">
        <v>40</v>
      </c>
      <c r="G14" s="48"/>
      <c r="H14" s="48"/>
      <c r="I14" s="11"/>
      <c r="J14" s="11"/>
      <c r="K14" s="11"/>
      <c r="L14" s="11"/>
      <c r="M14" s="11"/>
      <c r="N14" s="11"/>
      <c r="O14" s="11"/>
      <c r="P14" s="11"/>
      <c r="Q14" s="11"/>
    </row>
    <row r="15" spans="1:87" x14ac:dyDescent="0.25">
      <c r="B15" s="11" t="s">
        <v>45</v>
      </c>
      <c r="C15" s="55" t="s">
        <v>40</v>
      </c>
      <c r="D15" s="55" t="s">
        <v>40</v>
      </c>
      <c r="E15" s="48">
        <v>5</v>
      </c>
      <c r="F15" s="48">
        <v>5</v>
      </c>
      <c r="G15" s="48"/>
      <c r="H15" s="48"/>
      <c r="I15" s="11"/>
      <c r="J15" s="11"/>
      <c r="K15" s="11"/>
      <c r="L15" s="11"/>
      <c r="M15" s="11"/>
      <c r="N15" s="11"/>
      <c r="O15" s="11"/>
      <c r="P15" s="11"/>
      <c r="Q15" s="11"/>
    </row>
    <row r="16" spans="1:87" x14ac:dyDescent="0.25">
      <c r="B16" s="11" t="s">
        <v>47</v>
      </c>
      <c r="C16" s="55" t="s">
        <v>40</v>
      </c>
      <c r="D16" s="55" t="s">
        <v>40</v>
      </c>
      <c r="E16" s="55" t="s">
        <v>40</v>
      </c>
      <c r="F16" s="48">
        <v>7</v>
      </c>
      <c r="G16" s="48"/>
      <c r="H16" s="48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25">
      <c r="B17" s="11" t="s">
        <v>48</v>
      </c>
      <c r="C17" s="55" t="s">
        <v>40</v>
      </c>
      <c r="D17" s="55" t="s">
        <v>40</v>
      </c>
      <c r="E17" s="55" t="s">
        <v>40</v>
      </c>
      <c r="F17" s="48">
        <v>10</v>
      </c>
      <c r="G17" s="48"/>
      <c r="H17" s="48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25">
      <c r="B18" s="11" t="s">
        <v>49</v>
      </c>
      <c r="C18" s="55" t="s">
        <v>40</v>
      </c>
      <c r="D18" s="55" t="s">
        <v>40</v>
      </c>
      <c r="E18" s="55" t="s">
        <v>40</v>
      </c>
      <c r="F18" s="48">
        <v>13</v>
      </c>
      <c r="G18" s="48"/>
      <c r="H18" s="48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25">
      <c r="B19" s="11"/>
      <c r="C19" s="55"/>
      <c r="D19" s="55"/>
      <c r="E19" s="55"/>
      <c r="F19" s="48"/>
      <c r="G19" s="48"/>
      <c r="H19" s="48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25">
      <c r="B20" s="4" t="s">
        <v>50</v>
      </c>
      <c r="C20" s="58">
        <f>SUM(C4:C19)</f>
        <v>35</v>
      </c>
      <c r="D20" s="58">
        <f>SUM(D4:D19)</f>
        <v>73</v>
      </c>
      <c r="E20" s="58">
        <f t="shared" ref="E20:H20" si="0">SUM(E4:E19)</f>
        <v>58</v>
      </c>
      <c r="F20" s="58">
        <f t="shared" si="0"/>
        <v>75</v>
      </c>
      <c r="G20" s="58">
        <f t="shared" si="0"/>
        <v>24</v>
      </c>
      <c r="H20" s="58">
        <f t="shared" si="0"/>
        <v>24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5">
      <c r="B21" s="5" t="s">
        <v>51</v>
      </c>
      <c r="C21" s="54">
        <v>150</v>
      </c>
      <c r="D21" s="54">
        <v>175</v>
      </c>
      <c r="E21" s="54">
        <v>150</v>
      </c>
      <c r="F21" s="54">
        <v>250</v>
      </c>
      <c r="G21" s="48">
        <v>65</v>
      </c>
      <c r="H21" s="48">
        <v>3</v>
      </c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5">
      <c r="B22" s="3" t="s">
        <v>52</v>
      </c>
      <c r="C22" s="45">
        <f>SUM(C20:C21)</f>
        <v>185</v>
      </c>
      <c r="D22" s="45">
        <f t="shared" ref="D22:H22" si="1">SUM(D20:D21)</f>
        <v>248</v>
      </c>
      <c r="E22" s="45">
        <f t="shared" si="1"/>
        <v>208</v>
      </c>
      <c r="F22" s="45">
        <f t="shared" si="1"/>
        <v>325</v>
      </c>
      <c r="G22" s="45">
        <f t="shared" si="1"/>
        <v>89</v>
      </c>
      <c r="H22" s="45">
        <f t="shared" si="1"/>
        <v>27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2:17" s="11" customFormat="1" x14ac:dyDescent="0.25"/>
    <row r="24" spans="2:17" s="11" customFormat="1" x14ac:dyDescent="0.25"/>
    <row r="25" spans="2:17" x14ac:dyDescent="0.25">
      <c r="B25" s="1" t="s">
        <v>79</v>
      </c>
      <c r="C25" s="2">
        <f>C21/C20</f>
        <v>4.2857142857142856</v>
      </c>
      <c r="D25" s="2">
        <f>D21/D20</f>
        <v>2.3972602739726026</v>
      </c>
      <c r="E25" s="2">
        <f>E21/E20</f>
        <v>2.5862068965517242</v>
      </c>
      <c r="F25" s="2">
        <f>F21/F20</f>
        <v>3.3333333333333335</v>
      </c>
      <c r="G25" s="2">
        <f t="shared" ref="G25:H25" si="2">G21/G20</f>
        <v>2.7083333333333335</v>
      </c>
      <c r="H25" s="2">
        <f t="shared" si="2"/>
        <v>0.125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2:17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 x14ac:dyDescent="0.2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2:17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17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2:17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2:17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2:17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2:17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2:17" x14ac:dyDescent="0.2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2:17" x14ac:dyDescent="0.25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7" x14ac:dyDescent="0.25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2:17" x14ac:dyDescent="0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2:17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2:17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2:17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2:17" x14ac:dyDescent="0.25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2:17" x14ac:dyDescent="0.25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2:17" x14ac:dyDescent="0.25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2:17" x14ac:dyDescent="0.2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2:17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2:17" x14ac:dyDescent="0.25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2:17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17" x14ac:dyDescent="0.25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</sheetData>
  <sheetProtection selectLockedCells="1"/>
  <mergeCells count="3">
    <mergeCell ref="M2:Q2"/>
    <mergeCell ref="A1:W1"/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Projeção Lucros e Ganhos</vt:lpstr>
      <vt:lpstr>Despesas</vt:lpstr>
      <vt:lpstr>Planos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2022-11-21T13:48:47Z</dcterms:created>
  <dcterms:modified xsi:type="dcterms:W3CDTF">2022-11-23T13:20:20Z</dcterms:modified>
</cp:coreProperties>
</file>